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bro" defaultThemeVersion="124226"/>
  <bookViews>
    <workbookView xWindow="-15" yWindow="-15" windowWidth="5100" windowHeight="8520" tabRatio="1000"/>
  </bookViews>
  <sheets>
    <sheet name="BALANCE GRAL" sheetId="39" r:id="rId1"/>
    <sheet name="ESTADO DE RESULTADOS" sheetId="40" r:id="rId2"/>
    <sheet name="MACRO_CONVERT" sheetId="14" state="very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HK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_Order1" hidden="1">0</definedName>
    <definedName name="AFH">[1]SalesStat!$H$7</definedName>
    <definedName name="BABY">[1]SalesStat!$H$5</definedName>
    <definedName name="Category">'[2]2 Settings'!#REF!</definedName>
    <definedName name="CLOSING_DATE">[3]Sheet1!$D$10</definedName>
    <definedName name="COMPANY">[3]Sheet1!$D$8</definedName>
    <definedName name="COPIA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CT">[1]SalesStat!$H$6</definedName>
    <definedName name="currency">[4]Settings!$E$20</definedName>
    <definedName name="DATE">[3]Sheet1!$D$14</definedName>
    <definedName name="Exchangerates">'[5]EAR-CC'!$Z$12:$AA$44</definedName>
    <definedName name="FEM">[1]SalesStat!$H$3</definedName>
    <definedName name="FEM_PC">[1]SalesStat!$H$3</definedName>
    <definedName name="HOJA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6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5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7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NCO">[1]SalesStat!$H$4</definedName>
    <definedName name="is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SSUED_BY">[3]Sheet1!$D$12</definedName>
    <definedName name="ITE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mq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NET_TURNOVER_BS">[3]Sheet1!$G$7</definedName>
    <definedName name="NET_TURNOVER_EXT">[3]Sheet1!$G$6</definedName>
    <definedName name="pal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PB">[1]SalesStat!$H$8</definedName>
    <definedName name="Roe">'[2]2 Settings'!$B$4</definedName>
    <definedName name="SCA_share">'[2]2 Settings'!$B$3</definedName>
    <definedName name="testing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Unit">'[2]2 Settings'!#REF!</definedName>
    <definedName name="wrn.Kvartalsrapport.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</definedNames>
  <calcPr calcId="145621"/>
</workbook>
</file>

<file path=xl/calcChain.xml><?xml version="1.0" encoding="utf-8"?>
<calcChain xmlns="http://schemas.openxmlformats.org/spreadsheetml/2006/main">
  <c r="C44" i="39" l="1"/>
  <c r="C38" i="39"/>
  <c r="C47" i="39" l="1"/>
  <c r="C17" i="39"/>
  <c r="E9" i="40" l="1"/>
  <c r="D14" i="40" l="1"/>
  <c r="D114" i="39"/>
  <c r="D23" i="40" l="1"/>
  <c r="D44" i="39" l="1"/>
  <c r="C114" i="39"/>
  <c r="C118" i="39"/>
  <c r="C24" i="39"/>
  <c r="C34" i="39" s="1"/>
  <c r="E18" i="40" l="1"/>
  <c r="C111" i="39"/>
  <c r="E28" i="40"/>
  <c r="D28" i="40"/>
  <c r="D82" i="39"/>
  <c r="D95" i="39" l="1"/>
  <c r="D76" i="39"/>
  <c r="E23" i="40"/>
  <c r="C82" i="39" l="1"/>
  <c r="D118" i="39"/>
  <c r="D38" i="39"/>
  <c r="D17" i="39"/>
  <c r="C78" i="39"/>
  <c r="D78" i="39"/>
  <c r="D93" i="39" s="1"/>
  <c r="D105" i="39"/>
  <c r="E14" i="40"/>
  <c r="E10" i="40"/>
  <c r="D111" i="39"/>
  <c r="D124" i="39" s="1"/>
  <c r="C49" i="39" l="1"/>
  <c r="E16" i="40"/>
  <c r="D47" i="39"/>
  <c r="C93" i="39"/>
  <c r="C95" i="39"/>
  <c r="C105" i="39" s="1"/>
  <c r="D24" i="39"/>
  <c r="D34" i="39" s="1"/>
  <c r="D10" i="40"/>
  <c r="D18" i="40"/>
  <c r="D9" i="40"/>
  <c r="D107" i="39"/>
  <c r="D126" i="39" s="1"/>
  <c r="C124" i="39"/>
  <c r="C76" i="39"/>
  <c r="E21" i="40" l="1"/>
  <c r="E31" i="40" s="1"/>
  <c r="E34" i="40" s="1"/>
  <c r="D16" i="40"/>
  <c r="D21" i="40" s="1"/>
  <c r="D31" i="40" s="1"/>
  <c r="C107" i="39"/>
  <c r="C126" i="39" s="1"/>
  <c r="D49" i="39"/>
  <c r="D34" i="40" l="1"/>
</calcChain>
</file>

<file path=xl/sharedStrings.xml><?xml version="1.0" encoding="utf-8"?>
<sst xmlns="http://schemas.openxmlformats.org/spreadsheetml/2006/main" count="128" uniqueCount="112">
  <si>
    <t xml:space="preserve">     Clientes </t>
  </si>
  <si>
    <t xml:space="preserve">     Otros deudores </t>
  </si>
  <si>
    <t xml:space="preserve">     Provisiones deudores </t>
  </si>
  <si>
    <t xml:space="preserve">     Materias primas </t>
  </si>
  <si>
    <t xml:space="preserve">     Productos en proceso </t>
  </si>
  <si>
    <t xml:space="preserve">     Productos terminados </t>
  </si>
  <si>
    <t xml:space="preserve">     Materiales repuestos y accesor </t>
  </si>
  <si>
    <t xml:space="preserve">     Inventarios en transito </t>
  </si>
  <si>
    <t xml:space="preserve">     Otros inventarios </t>
  </si>
  <si>
    <t xml:space="preserve">     Provisiones inventarios </t>
  </si>
  <si>
    <t xml:space="preserve">     Depreciacion acumulada </t>
  </si>
  <si>
    <t xml:space="preserve">     Depreciacion diferida </t>
  </si>
  <si>
    <t xml:space="preserve">     Costo propiedades planta y equipo</t>
  </si>
  <si>
    <t xml:space="preserve">     Valoriz. de inversiones </t>
  </si>
  <si>
    <t xml:space="preserve">     Valoriz. de propied planta y equipo</t>
  </si>
  <si>
    <t xml:space="preserve">     Obligaciones moneda legal </t>
  </si>
  <si>
    <t xml:space="preserve">     A companias vinculadas </t>
  </si>
  <si>
    <t xml:space="preserve">     Dividendos y participaciones </t>
  </si>
  <si>
    <t xml:space="preserve">     Otras cuentas por pagar </t>
  </si>
  <si>
    <t xml:space="preserve">     Obligaciones moneda extranjera </t>
  </si>
  <si>
    <t xml:space="preserve">     Prima en colocacion de accione </t>
  </si>
  <si>
    <t xml:space="preserve">     Metodo de Participacion y Otra </t>
  </si>
  <si>
    <t xml:space="preserve">     Ventas y/o Prest Servicios Nacionales </t>
  </si>
  <si>
    <t xml:space="preserve">     Ventas y/o Prest Servicios Extranjeros </t>
  </si>
  <si>
    <t xml:space="preserve">     Costos de Ventas y Prest Servicios </t>
  </si>
  <si>
    <t xml:space="preserve">     Gastos de Administracion </t>
  </si>
  <si>
    <t xml:space="preserve">     Gastos de Ventas </t>
  </si>
  <si>
    <t xml:space="preserve">     Otras Ventas </t>
  </si>
  <si>
    <t xml:space="preserve">     Financieros </t>
  </si>
  <si>
    <t xml:space="preserve">     Otros Ingresos no Operacionales </t>
  </si>
  <si>
    <t xml:space="preserve">     Otros Gastos no Operacionales </t>
  </si>
  <si>
    <t xml:space="preserve">DISPONIBLE </t>
  </si>
  <si>
    <t xml:space="preserve">INVERSIONES TEMPORALES </t>
  </si>
  <si>
    <t xml:space="preserve">DEUDORES </t>
  </si>
  <si>
    <t xml:space="preserve">INVENTARIO </t>
  </si>
  <si>
    <t xml:space="preserve">DIFERIDOS </t>
  </si>
  <si>
    <t xml:space="preserve">TOTAL ACTIVO CORRIENTE </t>
  </si>
  <si>
    <t xml:space="preserve">INVERSIONES A LARGO PLAZO </t>
  </si>
  <si>
    <t xml:space="preserve">DEUDORES A LARGO PLAZO </t>
  </si>
  <si>
    <t xml:space="preserve">PROPIEDADES PLANTA Y EQUIPO </t>
  </si>
  <si>
    <t xml:space="preserve">INTANGIBLES </t>
  </si>
  <si>
    <t xml:space="preserve">TOTAL VALORIZACIONES </t>
  </si>
  <si>
    <t xml:space="preserve">TOTAL ACTIVO LARGO PLAZO </t>
  </si>
  <si>
    <t xml:space="preserve">TOTAL ACTIVO </t>
  </si>
  <si>
    <t xml:space="preserve">DEUDORES CONTROL </t>
  </si>
  <si>
    <t xml:space="preserve">RESPONSABILIDADES CONTINGENTES </t>
  </si>
  <si>
    <t xml:space="preserve">OTRAS CUENTAS ORDEN DEUDORAS </t>
  </si>
  <si>
    <t xml:space="preserve">ORDEN ACREEDORAS </t>
  </si>
  <si>
    <t xml:space="preserve">OBLIGACIONES FINANCIERAS </t>
  </si>
  <si>
    <t xml:space="preserve">PROVEEDORES </t>
  </si>
  <si>
    <t xml:space="preserve">CUENTAS POR PAGAR </t>
  </si>
  <si>
    <t xml:space="preserve">IMPUESTOS GRAVAMENES </t>
  </si>
  <si>
    <t xml:space="preserve">OBLIGACIONES LABORALES </t>
  </si>
  <si>
    <t xml:space="preserve">PASIVOS ESTIMADOS </t>
  </si>
  <si>
    <t xml:space="preserve">OTROS PASIVOS </t>
  </si>
  <si>
    <t xml:space="preserve">TOTAL PASIVO CORRIENTE </t>
  </si>
  <si>
    <t xml:space="preserve">PASIVOS ESTIMADOS Y PROVISIONE </t>
  </si>
  <si>
    <t xml:space="preserve">TOTAL PASIVO NO CORRIENTE </t>
  </si>
  <si>
    <t xml:space="preserve">TOTAL PASIVO </t>
  </si>
  <si>
    <t xml:space="preserve">SUPERAVIT DE CAPITAL </t>
  </si>
  <si>
    <t xml:space="preserve">RESERVAS </t>
  </si>
  <si>
    <t xml:space="preserve">REVALORIZACION DEL PATRIMONIO </t>
  </si>
  <si>
    <t xml:space="preserve">RESULTADOS DEL EJERCICIO </t>
  </si>
  <si>
    <t xml:space="preserve">SUPERAVIT POR VALORIZACIONES </t>
  </si>
  <si>
    <t xml:space="preserve">TOTAL PATRIMONIO </t>
  </si>
  <si>
    <t xml:space="preserve">TOTAL PASIVO Y PATRIMONIO </t>
  </si>
  <si>
    <t xml:space="preserve">DEUDORAS CONTROL POR CONTRA </t>
  </si>
  <si>
    <t xml:space="preserve">RESPONSABILIDADES POR CONTRA </t>
  </si>
  <si>
    <t xml:space="preserve">OTRAS ORDEN ACREEDORAS </t>
  </si>
  <si>
    <t xml:space="preserve">Ingresos Operacionales </t>
  </si>
  <si>
    <t xml:space="preserve">Menos Costo de Ventas </t>
  </si>
  <si>
    <t xml:space="preserve">UTILIDAD BRUTA </t>
  </si>
  <si>
    <t xml:space="preserve">Menos Gastos Operacionales </t>
  </si>
  <si>
    <t xml:space="preserve">UTILIDAD OPERACIONAL </t>
  </si>
  <si>
    <t xml:space="preserve">Ingresos no Operacionales </t>
  </si>
  <si>
    <t xml:space="preserve">Menos Gastos no Operacionales </t>
  </si>
  <si>
    <t xml:space="preserve">UTILIDAD ANTES DE IMPUESTOS </t>
  </si>
  <si>
    <t xml:space="preserve">Menos Impuestos de Renta y Complementarios </t>
  </si>
  <si>
    <t xml:space="preserve">GANANCIAS Y PERDIDAS </t>
  </si>
  <si>
    <t xml:space="preserve">El estado de resultados presenta los saldos acumulados en lo corrido del año, por lo tanto,  </t>
  </si>
  <si>
    <t>para efectos de análisis, tenga en cuenta el último cierre del ejercicio en el encabezado de esta página.</t>
  </si>
  <si>
    <t>PRODUCTOS FAMILIA S.A</t>
  </si>
  <si>
    <t>BALANCE GENERAL</t>
  </si>
  <si>
    <t>(Millones de Pesos Colombianos)</t>
  </si>
  <si>
    <t xml:space="preserve">Trimestre año actual </t>
  </si>
  <si>
    <t>Trimestre año anterior</t>
  </si>
  <si>
    <t>Activo</t>
  </si>
  <si>
    <t>Pasivo y patrimonio de los accionistas</t>
  </si>
  <si>
    <t>ESTADO DE RESULTADOS</t>
  </si>
  <si>
    <t xml:space="preserve">     Socios y accionistas</t>
  </si>
  <si>
    <t>RESULTADOS EJERCICIOS ANTERIORES</t>
  </si>
  <si>
    <t xml:space="preserve">     Otros Ingresos Operacionales</t>
  </si>
  <si>
    <t xml:space="preserve">     Dividendos y participaciones</t>
  </si>
  <si>
    <t>PROVEEDORES</t>
  </si>
  <si>
    <t xml:space="preserve">     Obligatorias </t>
  </si>
  <si>
    <t xml:space="preserve">     Reservas Estatutarias</t>
  </si>
  <si>
    <t xml:space="preserve">     Reservas Ocasionales</t>
  </si>
  <si>
    <t xml:space="preserve">     Otras reservas </t>
  </si>
  <si>
    <t xml:space="preserve"> </t>
  </si>
  <si>
    <t>INTANGIBLES</t>
  </si>
  <si>
    <t xml:space="preserve">     Obligaciones moneda Extranjera</t>
  </si>
  <si>
    <t xml:space="preserve">     Iva Retenido </t>
  </si>
  <si>
    <t>CUENTAS POR PAGAR</t>
  </si>
  <si>
    <t>CAPITAL SOCIAL</t>
  </si>
  <si>
    <t>OTROS PASIVOS</t>
  </si>
  <si>
    <t xml:space="preserve">     Impto. De ind. Y comercio</t>
  </si>
  <si>
    <t>IMPUESTOS</t>
  </si>
  <si>
    <t>Octubre - Diciembre / 2012</t>
  </si>
  <si>
    <t>Octubre - Diciembre / 2013</t>
  </si>
  <si>
    <t xml:space="preserve">     Cuentas Corrientes Comerciales</t>
  </si>
  <si>
    <t xml:space="preserve">     Anticipos y Avances</t>
  </si>
  <si>
    <t xml:space="preserve">NOTA: El balance general no se presenta comparativo con el mismo período del año anterior, teniendo en consideración que mediante Circular Externa 37 de 2013, se modificaron los Formatos de transmisión correspondiente a los ACTIVOS Y PASIVOS DE CORTO PLAZO. Por tanto, la información del Balance que reposa en el Registro Nacional de Valores y Emisores,  no es comparable con la que se empieza a transmitir a partir de la entrada en vigencia de dicha norma.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</si>
</sst>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[$€]* #,##0.00_);_([$€]* \(#,##0.00\);_([$€]* &quot;-&quot;??_);_(@_)"/>
    <numFmt numFmtId="165" formatCode="#,##0.00\ &quot;kr&quot;;[Red]\-#,##0.00\ &quot;kr&quot;"/>
    <numFmt numFmtId="166" formatCode="_ * #,##0_)&quot;kr&quot;_ ;_ * \(#,##0\)&quot;kr&quot;_ ;_ * &quot;-&quot;_)&quot;kr&quot;_ ;_ @_ "/>
    <numFmt numFmtId="167" formatCode="_ * #,##0_)_k_r_ ;_ * \(#,##0\)_k_r_ ;_ * &quot;-&quot;_)_k_r_ ;_ @_ "/>
    <numFmt numFmtId="168" formatCode="#,##0;\(#,##0\)"/>
    <numFmt numFmtId="169" formatCode="_-&quot;öS&quot;\ * #,##0_-;\-&quot;öS&quot;\ * #,##0_-;_-&quot;öS&quot;\ * &quot;-&quot;_-;_-@_-"/>
    <numFmt numFmtId="170" formatCode="_-&quot;öS&quot;\ * #,##0.00_-;\-&quot;öS&quot;\ * #,##0.00_-;_-&quot;öS&quot;\ * &quot;-&quot;??_-;_-@_-"/>
    <numFmt numFmtId="171" formatCode="#,##0.0000"/>
    <numFmt numFmtId="172" formatCode="#,##0.00000000000000"/>
  </numFmts>
  <fonts count="2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b/>
      <sz val="10"/>
      <color indexed="10"/>
      <name val="Times New Roman"/>
      <family val="1"/>
    </font>
    <font>
      <sz val="12"/>
      <name val="Arial MT"/>
    </font>
    <font>
      <sz val="10"/>
      <name val="Helv"/>
    </font>
    <font>
      <sz val="7.5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7.5"/>
      <name val="Arial"/>
      <family val="2"/>
    </font>
    <font>
      <b/>
      <i/>
      <sz val="11"/>
      <name val="SansSerif"/>
      <charset val="2"/>
    </font>
  </fonts>
  <fills count="2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8">
    <xf numFmtId="0" fontId="0" fillId="0" borderId="0"/>
    <xf numFmtId="168" fontId="12" fillId="0" borderId="1"/>
    <xf numFmtId="164" fontId="1" fillId="0" borderId="0" applyFont="0" applyFill="0" applyBorder="0" applyAlignment="0" applyProtection="0"/>
    <xf numFmtId="4" fontId="2" fillId="9" borderId="2" applyNumberFormat="0" applyProtection="0">
      <alignment vertical="center"/>
    </xf>
    <xf numFmtId="4" fontId="7" fillId="10" borderId="2" applyNumberFormat="0" applyProtection="0">
      <alignment vertical="center"/>
    </xf>
    <xf numFmtId="4" fontId="2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top" indent="1"/>
    </xf>
    <xf numFmtId="4" fontId="2" fillId="11" borderId="1" applyNumberFormat="0" applyProtection="0">
      <alignment horizontal="left" vertical="center" indent="1"/>
    </xf>
    <xf numFmtId="4" fontId="3" fillId="4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4" fontId="2" fillId="15" borderId="3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9" fillId="16" borderId="1" applyNumberFormat="0" applyProtection="0">
      <alignment horizontal="left" vertical="center" indent="1"/>
    </xf>
    <xf numFmtId="4" fontId="9" fillId="11" borderId="1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1" borderId="2" applyNumberFormat="0" applyProtection="0">
      <alignment horizontal="left" vertical="center" indent="1"/>
    </xf>
    <xf numFmtId="0" fontId="1" fillId="11" borderId="2" applyNumberFormat="0" applyProtection="0">
      <alignment horizontal="left" vertical="top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4" fontId="3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3" fillId="16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2" fillId="2" borderId="2" applyNumberFormat="0" applyProtection="0">
      <alignment horizontal="left" vertical="center" wrapText="1" indent="1"/>
    </xf>
    <xf numFmtId="0" fontId="3" fillId="11" borderId="2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6" fillId="16" borderId="2" applyNumberFormat="0" applyProtection="0">
      <alignment horizontal="right" vertical="center"/>
    </xf>
    <xf numFmtId="0" fontId="13" fillId="0" borderId="0"/>
    <xf numFmtId="167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0">
    <xf numFmtId="0" fontId="0" fillId="0" borderId="0" xfId="0"/>
    <xf numFmtId="0" fontId="16" fillId="0" borderId="0" xfId="0" applyFont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 applyFill="1" applyBorder="1"/>
    <xf numFmtId="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Border="1"/>
    <xf numFmtId="172" fontId="0" fillId="0" borderId="0" xfId="0" applyNumberForma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171" fontId="0" fillId="0" borderId="0" xfId="0" applyNumberFormat="1" applyFill="1"/>
    <xf numFmtId="3" fontId="5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/>
  </cellXfs>
  <cellStyles count="48">
    <cellStyle name="DOWNFOOT" xfId="1"/>
    <cellStyle name="Euro" xfId="2"/>
    <cellStyle name="Normal" xfId="0" builtinId="0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_form-budget-98-inv01b" xfId="41"/>
    <cellStyle name="Tusental (0)_encl-13" xfId="42"/>
    <cellStyle name="Tusental_1-KLASS" xfId="43"/>
    <cellStyle name="Valuta (0)_encl-13" xfId="44"/>
    <cellStyle name="Valuta_1-KLASS" xfId="45"/>
    <cellStyle name="Währung [0]_2000projects" xfId="46"/>
    <cellStyle name="Währung_2000project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LuzMZ\Configuraci&#243;n%20local\Archivos%20temporales%20de%20Internet\OLK15\Documents%20and%20Settings\dehpbra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dehpbra\My%20Documents\HGM\05-Budget-forecast\Forecast%201\CAPEX%20F1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Mina%20Dokument\Excel\RAPPSYS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WilsonSL\Configuraci&#243;n%20local\Archivos%20temporales%20de%20Internet\OLK7\Input%20M%200502A_v1%20NCO5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TEMP\changesyea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Stat"/>
    </sheetNames>
    <sheetDataSet>
      <sheetData sheetId="0">
        <row r="3">
          <cell r="H3" t="e">
            <v>#N/A</v>
          </cell>
        </row>
        <row r="4">
          <cell r="H4" t="e">
            <v>#N/A</v>
          </cell>
        </row>
        <row r="5">
          <cell r="H5" t="e">
            <v>#N/A</v>
          </cell>
        </row>
        <row r="6">
          <cell r="H6" t="e">
            <v>#N/A</v>
          </cell>
        </row>
        <row r="7">
          <cell r="H7" t="e">
            <v>#N/A</v>
          </cell>
        </row>
        <row r="8">
          <cell r="H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ons"/>
      <sheetName val="2 Settings"/>
      <sheetName val="3 Strategic LOC 100% "/>
      <sheetName val="4 Strategic USD SCA-share"/>
      <sheetName val="5 Current LOC 100%"/>
      <sheetName val="6 Current USD SCA-share"/>
    </sheetNames>
    <sheetDataSet>
      <sheetData sheetId="0"/>
      <sheetData sheetId="1" refreshError="1">
        <row r="3">
          <cell r="B3">
            <v>1</v>
          </cell>
        </row>
        <row r="4">
          <cell r="B4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TART"/>
      <sheetName val="HELP"/>
      <sheetName val="Input Report Heading"/>
      <sheetName val="Is the Report complete"/>
      <sheetName val="Income  statement"/>
      <sheetName val="BS Assets"/>
      <sheetName val="BS Debts"/>
      <sheetName val="Industries 1"/>
      <sheetName val="Encl-2"/>
      <sheetName val="Encl-4"/>
      <sheetName val="Encl-5"/>
      <sheetName val="Encl-6"/>
      <sheetName val="Encl-8"/>
      <sheetName val="Encl-10"/>
      <sheetName val="Encl-15"/>
      <sheetName val="Encl-17"/>
      <sheetName val="Encl-3"/>
      <sheetName val="Encl-7"/>
      <sheetName val="Encl-12"/>
      <sheetName val="Encl-14"/>
      <sheetName val="Encl-16"/>
      <sheetName val="Encl-19"/>
      <sheetName val="Encl-20"/>
      <sheetName val="Encl-1"/>
      <sheetName val="Encl-9"/>
      <sheetName val="Encl-11"/>
      <sheetName val="Encl-13"/>
      <sheetName val="Encl-18"/>
      <sheetName val="encl-22"/>
      <sheetName val="NOTES 1"/>
      <sheetName val="NOTES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HIS"/>
      <sheetName val="HIS encl"/>
      <sheetName val="FXTrans"/>
      <sheetName val="OC"/>
      <sheetName val="Volumes"/>
      <sheetName val="IS5"/>
      <sheetName val="IS6"/>
      <sheetName val="IS7"/>
      <sheetName val="IS8_5300"/>
      <sheetName val="IS8_5500"/>
      <sheetName val="IS8_5700"/>
      <sheetName val="IS9"/>
      <sheetName val="IS10"/>
      <sheetName val="IS11"/>
      <sheetName val="OB"/>
      <sheetName val="BS"/>
      <sheetName val="Int Assets"/>
      <sheetName val="Tang. Assets"/>
      <sheetName val="BS18"/>
      <sheetName val="CF_RR7"/>
      <sheetName val="CF"/>
      <sheetName val="CF1"/>
      <sheetName val="CF Capex"/>
    </sheetNames>
    <sheetDataSet>
      <sheetData sheetId="0">
        <row r="20">
          <cell r="E20" t="str">
            <v>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-CC"/>
    </sheetNames>
    <sheetDataSet>
      <sheetData sheetId="0" refreshError="1">
        <row r="12">
          <cell r="Z12" t="str">
            <v>AUD</v>
          </cell>
        </row>
        <row r="13">
          <cell r="Z13" t="str">
            <v>BRL</v>
          </cell>
        </row>
        <row r="14">
          <cell r="Z14" t="str">
            <v>CAD</v>
          </cell>
        </row>
        <row r="15">
          <cell r="Z15" t="str">
            <v>CHF</v>
          </cell>
        </row>
        <row r="16">
          <cell r="Z16" t="str">
            <v>CNY</v>
          </cell>
        </row>
        <row r="17">
          <cell r="Z17" t="str">
            <v>COP</v>
          </cell>
        </row>
        <row r="18">
          <cell r="Z18" t="str">
            <v>CRC</v>
          </cell>
        </row>
        <row r="19">
          <cell r="Z19" t="str">
            <v>CZK</v>
          </cell>
        </row>
        <row r="20">
          <cell r="Z20" t="str">
            <v>DKK</v>
          </cell>
        </row>
        <row r="21">
          <cell r="Z21" t="str">
            <v>DOP</v>
          </cell>
        </row>
        <row r="22">
          <cell r="Z22" t="str">
            <v>ECS</v>
          </cell>
        </row>
        <row r="23">
          <cell r="Z23" t="str">
            <v>EUR</v>
          </cell>
        </row>
        <row r="24">
          <cell r="Z24" t="str">
            <v>GBP</v>
          </cell>
        </row>
        <row r="25">
          <cell r="Z25" t="str">
            <v>GRD</v>
          </cell>
        </row>
        <row r="26">
          <cell r="Z26" t="str">
            <v>HUF</v>
          </cell>
        </row>
        <row r="27">
          <cell r="Z27" t="str">
            <v>INR</v>
          </cell>
        </row>
        <row r="28">
          <cell r="Z28" t="str">
            <v>JPY</v>
          </cell>
        </row>
        <row r="29">
          <cell r="Z29" t="str">
            <v>MXN</v>
          </cell>
        </row>
        <row r="30">
          <cell r="Z30" t="str">
            <v>NOK</v>
          </cell>
        </row>
        <row r="31">
          <cell r="Z31" t="str">
            <v>PEN</v>
          </cell>
        </row>
        <row r="32">
          <cell r="Z32" t="str">
            <v>PHP</v>
          </cell>
        </row>
        <row r="33">
          <cell r="Z33" t="str">
            <v>PLN</v>
          </cell>
        </row>
        <row r="34">
          <cell r="Z34" t="str">
            <v>RUB</v>
          </cell>
        </row>
        <row r="35">
          <cell r="Z35" t="str">
            <v>SAR</v>
          </cell>
        </row>
        <row r="36">
          <cell r="Z36" t="str">
            <v>SEK</v>
          </cell>
        </row>
        <row r="37">
          <cell r="Z37" t="str">
            <v>SGD</v>
          </cell>
        </row>
        <row r="38">
          <cell r="Z38" t="str">
            <v>SKK</v>
          </cell>
        </row>
        <row r="39">
          <cell r="Z39" t="str">
            <v>THB</v>
          </cell>
        </row>
        <row r="40">
          <cell r="Z40" t="str">
            <v>TND</v>
          </cell>
        </row>
        <row r="41">
          <cell r="Z41" t="str">
            <v>TRL</v>
          </cell>
        </row>
        <row r="42">
          <cell r="Z42" t="str">
            <v>TWD</v>
          </cell>
        </row>
        <row r="43">
          <cell r="Z43" t="str">
            <v>USD</v>
          </cell>
        </row>
        <row r="44">
          <cell r="Z44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6:L135"/>
  <sheetViews>
    <sheetView tabSelected="1" workbookViewId="0">
      <selection activeCell="A144" sqref="A144"/>
    </sheetView>
  </sheetViews>
  <sheetFormatPr baseColWidth="10" defaultRowHeight="12.75"/>
  <cols>
    <col min="1" max="1" width="40.140625" customWidth="1"/>
    <col min="2" max="2" width="1.42578125" customWidth="1"/>
    <col min="3" max="3" width="27.5703125" bestFit="1" customWidth="1"/>
    <col min="4" max="4" width="27.5703125" hidden="1" customWidth="1"/>
    <col min="5" max="5" width="14.7109375" bestFit="1" customWidth="1"/>
    <col min="6" max="6" width="18.42578125" bestFit="1" customWidth="1"/>
    <col min="8" max="8" width="17.28515625" hidden="1" customWidth="1"/>
    <col min="9" max="9" width="1.5703125" hidden="1" customWidth="1"/>
    <col min="10" max="10" width="3" hidden="1" customWidth="1"/>
    <col min="11" max="11" width="3.85546875" hidden="1" customWidth="1"/>
    <col min="12" max="12" width="3.7109375" hidden="1" customWidth="1"/>
  </cols>
  <sheetData>
    <row r="6" spans="1:4">
      <c r="A6" s="36" t="s">
        <v>81</v>
      </c>
      <c r="B6" s="36"/>
      <c r="C6" s="36"/>
      <c r="D6" s="36"/>
    </row>
    <row r="7" spans="1:4">
      <c r="A7" s="29"/>
      <c r="B7" s="29"/>
      <c r="C7" s="29"/>
      <c r="D7" s="29"/>
    </row>
    <row r="8" spans="1:4">
      <c r="A8" s="36" t="s">
        <v>82</v>
      </c>
      <c r="B8" s="36"/>
      <c r="C8" s="36"/>
      <c r="D8" s="36"/>
    </row>
    <row r="9" spans="1:4">
      <c r="A9" s="37" t="s">
        <v>83</v>
      </c>
      <c r="B9" s="37"/>
      <c r="C9" s="37"/>
      <c r="D9" s="37"/>
    </row>
    <row r="10" spans="1:4" ht="9.75" customHeight="1">
      <c r="A10" s="30"/>
      <c r="B10" s="30"/>
      <c r="C10" s="30"/>
      <c r="D10" s="30"/>
    </row>
    <row r="11" spans="1:4" ht="9.75" customHeight="1"/>
    <row r="12" spans="1:4" ht="12" customHeight="1">
      <c r="A12" s="35" t="s">
        <v>86</v>
      </c>
      <c r="B12" s="35"/>
      <c r="C12" s="4" t="s">
        <v>84</v>
      </c>
      <c r="D12" s="4" t="s">
        <v>85</v>
      </c>
    </row>
    <row r="13" spans="1:4" ht="24.75" customHeight="1">
      <c r="A13" s="35"/>
      <c r="B13" s="35"/>
      <c r="C13" s="4" t="s">
        <v>108</v>
      </c>
      <c r="D13" s="4" t="s">
        <v>107</v>
      </c>
    </row>
    <row r="14" spans="1:4" ht="12.75" customHeight="1"/>
    <row r="15" spans="1:4" ht="12.75" customHeight="1">
      <c r="A15" s="5" t="s">
        <v>31</v>
      </c>
      <c r="B15" s="2"/>
      <c r="C15" s="18">
        <v>33922.525000000001</v>
      </c>
      <c r="D15" s="18">
        <v>22153.3</v>
      </c>
    </row>
    <row r="16" spans="1:4" ht="12.75" customHeight="1">
      <c r="A16" s="5" t="s">
        <v>32</v>
      </c>
      <c r="B16" s="2"/>
      <c r="C16" s="18">
        <v>47406.224999999999</v>
      </c>
      <c r="D16" s="18">
        <v>46429.41</v>
      </c>
    </row>
    <row r="17" spans="1:10" ht="12.75" customHeight="1">
      <c r="A17" s="5" t="s">
        <v>33</v>
      </c>
      <c r="B17" s="2"/>
      <c r="C17" s="6">
        <f>SUM(C18:C22)+C23</f>
        <v>254245.052</v>
      </c>
      <c r="D17" s="6">
        <f>SUM(D18:D22)+D23</f>
        <v>270924.68</v>
      </c>
      <c r="E17" s="13"/>
    </row>
    <row r="18" spans="1:10" ht="12.75" customHeight="1">
      <c r="A18" s="5" t="s">
        <v>0</v>
      </c>
      <c r="B18" s="2"/>
      <c r="C18" s="6">
        <v>104867.97500000001</v>
      </c>
      <c r="D18" s="6">
        <v>108643.05</v>
      </c>
      <c r="E18" s="26"/>
      <c r="F18" s="20"/>
      <c r="G18" s="20"/>
    </row>
    <row r="19" spans="1:10" ht="12.75" customHeight="1">
      <c r="A19" s="5" t="s">
        <v>109</v>
      </c>
      <c r="B19" s="2"/>
      <c r="C19" s="6">
        <v>116184.049</v>
      </c>
      <c r="D19" s="6"/>
      <c r="E19" s="26"/>
      <c r="F19" s="20"/>
      <c r="G19" s="20"/>
    </row>
    <row r="20" spans="1:10" ht="12.75" customHeight="1">
      <c r="A20" s="5" t="s">
        <v>89</v>
      </c>
      <c r="B20" s="2"/>
      <c r="C20" s="6">
        <v>0</v>
      </c>
      <c r="D20" s="6">
        <v>0</v>
      </c>
      <c r="E20" s="21"/>
      <c r="F20" s="22"/>
      <c r="G20" s="23"/>
      <c r="J20" s="19"/>
    </row>
    <row r="21" spans="1:10" ht="12.75" customHeight="1">
      <c r="A21" s="5" t="s">
        <v>110</v>
      </c>
      <c r="B21" s="2"/>
      <c r="C21" s="6">
        <v>4075.68</v>
      </c>
      <c r="D21" s="6"/>
      <c r="E21" s="21"/>
      <c r="F21" s="22"/>
      <c r="G21" s="23"/>
      <c r="J21" s="19"/>
    </row>
    <row r="22" spans="1:10" ht="12.75" customHeight="1">
      <c r="A22" s="5" t="s">
        <v>1</v>
      </c>
      <c r="B22" s="2"/>
      <c r="C22" s="18">
        <v>30717.698</v>
      </c>
      <c r="D22" s="18">
        <v>163930.75</v>
      </c>
      <c r="E22" s="13"/>
      <c r="G22" s="27"/>
    </row>
    <row r="23" spans="1:10" ht="12.75" customHeight="1">
      <c r="A23" s="5" t="s">
        <v>2</v>
      </c>
      <c r="B23" s="2"/>
      <c r="C23" s="13">
        <v>-1600.35</v>
      </c>
      <c r="D23" s="6">
        <v>-1649.12</v>
      </c>
      <c r="E23" s="24"/>
      <c r="F23" s="21"/>
      <c r="G23" s="25"/>
    </row>
    <row r="24" spans="1:10" ht="12.75" customHeight="1">
      <c r="A24" s="5" t="s">
        <v>34</v>
      </c>
      <c r="B24" s="2"/>
      <c r="C24" s="6">
        <f>SUM(C25:C31)</f>
        <v>85127.499000000011</v>
      </c>
      <c r="D24" s="6">
        <f>SUM(D25:D31)</f>
        <v>81285.490000000005</v>
      </c>
      <c r="E24" s="22"/>
      <c r="F24" s="22"/>
      <c r="G24" s="22"/>
    </row>
    <row r="25" spans="1:10" ht="12.75" customHeight="1">
      <c r="A25" s="5" t="s">
        <v>3</v>
      </c>
      <c r="B25" s="2"/>
      <c r="C25" s="6">
        <v>17895.249</v>
      </c>
      <c r="D25" s="6">
        <v>16178.91</v>
      </c>
      <c r="F25" s="31"/>
    </row>
    <row r="26" spans="1:10" ht="12.75" customHeight="1">
      <c r="A26" s="5" t="s">
        <v>4</v>
      </c>
      <c r="B26" s="2"/>
      <c r="C26" s="6">
        <v>4086.66</v>
      </c>
      <c r="D26" s="6">
        <v>6187.44</v>
      </c>
    </row>
    <row r="27" spans="1:10" ht="12.75" customHeight="1">
      <c r="A27" s="5" t="s">
        <v>5</v>
      </c>
      <c r="B27" s="2"/>
      <c r="C27" s="6">
        <v>45253.275000000001</v>
      </c>
      <c r="D27" s="6">
        <v>35208.65</v>
      </c>
    </row>
    <row r="28" spans="1:10" ht="12.75" customHeight="1">
      <c r="A28" s="5" t="s">
        <v>6</v>
      </c>
      <c r="B28" s="2"/>
      <c r="C28" s="6">
        <v>11245.53</v>
      </c>
      <c r="D28" s="6">
        <v>11241.94</v>
      </c>
    </row>
    <row r="29" spans="1:10" ht="12.75" customHeight="1">
      <c r="A29" s="5" t="s">
        <v>7</v>
      </c>
      <c r="B29" s="2"/>
      <c r="C29" s="6">
        <v>5751.61</v>
      </c>
      <c r="D29" s="6">
        <v>4985.58</v>
      </c>
    </row>
    <row r="30" spans="1:10" ht="12.75" customHeight="1">
      <c r="A30" s="5" t="s">
        <v>8</v>
      </c>
      <c r="B30" s="2"/>
      <c r="C30" s="6">
        <v>10179.545</v>
      </c>
      <c r="D30" s="6">
        <v>7482.97</v>
      </c>
    </row>
    <row r="31" spans="1:10" ht="12.75" customHeight="1">
      <c r="A31" s="5" t="s">
        <v>9</v>
      </c>
      <c r="B31" s="2"/>
      <c r="C31" s="6">
        <v>-9284.3700000000008</v>
      </c>
      <c r="D31" s="6">
        <v>0</v>
      </c>
    </row>
    <row r="32" spans="1:10" ht="12.75" customHeight="1">
      <c r="A32" s="5" t="s">
        <v>35</v>
      </c>
      <c r="B32" s="2"/>
      <c r="C32" s="6">
        <v>1603.97</v>
      </c>
      <c r="D32" s="6">
        <v>2292.5500000000002</v>
      </c>
    </row>
    <row r="33" spans="1:8" ht="12.75" customHeight="1">
      <c r="A33" s="5" t="s">
        <v>99</v>
      </c>
      <c r="B33" s="2"/>
      <c r="C33" s="6">
        <v>5264.84</v>
      </c>
      <c r="D33" s="6">
        <v>3773.82</v>
      </c>
    </row>
    <row r="34" spans="1:8" ht="12.75" customHeight="1">
      <c r="A34" s="9" t="s">
        <v>36</v>
      </c>
      <c r="B34" s="10"/>
      <c r="C34" s="14">
        <f>+C15+C16+C17+C24+C32+C33</f>
        <v>427570.11100000003</v>
      </c>
      <c r="D34" s="14">
        <f>+D15+D16+D17+D24+D32+D33</f>
        <v>426859.25</v>
      </c>
      <c r="F34" s="13"/>
    </row>
    <row r="35" spans="1:8" ht="12.75" customHeight="1">
      <c r="A35" s="9"/>
      <c r="B35" s="10"/>
      <c r="C35" s="14"/>
      <c r="D35" s="15"/>
      <c r="E35" s="32"/>
      <c r="F35" s="17"/>
    </row>
    <row r="36" spans="1:8" ht="12.75" customHeight="1">
      <c r="A36" s="5" t="s">
        <v>37</v>
      </c>
      <c r="B36" s="2"/>
      <c r="C36" s="18">
        <v>522646.95400000003</v>
      </c>
      <c r="D36" s="18">
        <v>433186.54599999997</v>
      </c>
      <c r="E36" s="17"/>
      <c r="F36" s="33"/>
      <c r="G36" s="27"/>
      <c r="H36" s="28"/>
    </row>
    <row r="37" spans="1:8" ht="12.75" customHeight="1">
      <c r="A37" s="5" t="s">
        <v>38</v>
      </c>
      <c r="B37" s="2"/>
      <c r="C37" s="18">
        <v>6430.8019999999997</v>
      </c>
      <c r="D37" s="18">
        <v>2490.7559999999999</v>
      </c>
      <c r="E37" s="16"/>
      <c r="F37" s="16"/>
      <c r="G37" s="27"/>
    </row>
    <row r="38" spans="1:8" ht="12.75" customHeight="1">
      <c r="A38" s="5" t="s">
        <v>39</v>
      </c>
      <c r="B38" s="2"/>
      <c r="C38" s="6">
        <f>+C39+C40+C41</f>
        <v>260732.659526</v>
      </c>
      <c r="D38" s="6">
        <f>+D39+D40+D41</f>
        <v>227817.25200000004</v>
      </c>
      <c r="F38" s="13"/>
    </row>
    <row r="39" spans="1:8" ht="12.75" customHeight="1">
      <c r="A39" s="5" t="s">
        <v>12</v>
      </c>
      <c r="B39" s="2"/>
      <c r="C39" s="6">
        <v>635259.50150200003</v>
      </c>
      <c r="D39" s="6">
        <v>570685.08600000001</v>
      </c>
    </row>
    <row r="40" spans="1:8" ht="12.75" customHeight="1">
      <c r="A40" s="5" t="s">
        <v>10</v>
      </c>
      <c r="B40" s="2"/>
      <c r="C40" s="13">
        <v>-385354.86197600001</v>
      </c>
      <c r="D40" s="6">
        <v>-353750.64399999997</v>
      </c>
    </row>
    <row r="41" spans="1:8" ht="12.75" customHeight="1">
      <c r="A41" s="5" t="s">
        <v>11</v>
      </c>
      <c r="B41" s="2"/>
      <c r="C41" s="13">
        <v>10828.02</v>
      </c>
      <c r="D41" s="6">
        <v>10882.81</v>
      </c>
    </row>
    <row r="42" spans="1:8" ht="12.75" customHeight="1">
      <c r="A42" s="5" t="s">
        <v>40</v>
      </c>
      <c r="B42" s="2"/>
      <c r="C42" s="6">
        <v>27475.82</v>
      </c>
      <c r="D42" s="6">
        <v>30699.276000000002</v>
      </c>
      <c r="F42" s="13"/>
    </row>
    <row r="43" spans="1:8" ht="12.75" customHeight="1">
      <c r="A43" s="5" t="s">
        <v>35</v>
      </c>
      <c r="B43" s="2"/>
      <c r="C43" s="6">
        <v>224.75</v>
      </c>
      <c r="D43" s="6">
        <v>767.15</v>
      </c>
    </row>
    <row r="44" spans="1:8" ht="12.75" customHeight="1">
      <c r="A44" s="5" t="s">
        <v>41</v>
      </c>
      <c r="B44" s="2"/>
      <c r="C44" s="6">
        <f>+C45+C46</f>
        <v>318772.05</v>
      </c>
      <c r="D44" s="6">
        <f>+D45+D46</f>
        <v>335339.66700000002</v>
      </c>
    </row>
    <row r="45" spans="1:8" ht="12.75" customHeight="1">
      <c r="A45" s="5" t="s">
        <v>13</v>
      </c>
      <c r="B45" s="2"/>
      <c r="C45" s="6">
        <v>89.05</v>
      </c>
      <c r="D45" s="6">
        <v>72001.366999999998</v>
      </c>
    </row>
    <row r="46" spans="1:8" ht="12.75" customHeight="1">
      <c r="A46" s="5" t="s">
        <v>14</v>
      </c>
      <c r="B46" s="2"/>
      <c r="C46" s="6">
        <v>318683</v>
      </c>
      <c r="D46" s="6">
        <v>263338.3</v>
      </c>
    </row>
    <row r="47" spans="1:8" ht="12.75" customHeight="1">
      <c r="A47" s="9" t="s">
        <v>42</v>
      </c>
      <c r="B47" s="10"/>
      <c r="C47" s="15">
        <f>+C36+C37+C38+C42+C43+C44</f>
        <v>1136283.035526</v>
      </c>
      <c r="D47" s="14">
        <f>+D36+D37+D38+D42+D43+D44+0.017</f>
        <v>1030300.664</v>
      </c>
      <c r="F47" s="13"/>
      <c r="G47" s="13"/>
    </row>
    <row r="48" spans="1:8" ht="12.75" customHeight="1">
      <c r="A48" s="5"/>
      <c r="B48" s="2"/>
      <c r="C48" s="18"/>
      <c r="D48" s="6"/>
    </row>
    <row r="49" spans="1:6" ht="11.25" customHeight="1">
      <c r="A49" s="9" t="s">
        <v>43</v>
      </c>
      <c r="B49" s="2"/>
      <c r="C49" s="15">
        <f>+C34+C47</f>
        <v>1563853.146526</v>
      </c>
      <c r="D49" s="14">
        <f>+D34+D47</f>
        <v>1457159.9139999999</v>
      </c>
      <c r="E49" s="13"/>
      <c r="F49" s="13"/>
    </row>
    <row r="50" spans="1:6" ht="12" customHeight="1">
      <c r="A50" s="5"/>
      <c r="B50" s="2"/>
      <c r="C50" s="11"/>
      <c r="D50" s="11"/>
    </row>
    <row r="51" spans="1:6" ht="12" customHeight="1">
      <c r="A51" s="5"/>
      <c r="B51" s="2"/>
      <c r="C51" s="11"/>
      <c r="D51" s="11"/>
    </row>
    <row r="52" spans="1:6" ht="12.75" customHeight="1">
      <c r="A52" s="5" t="s">
        <v>44</v>
      </c>
      <c r="B52" s="2"/>
      <c r="C52" s="6">
        <v>243990.81</v>
      </c>
      <c r="D52" s="6">
        <v>239604.44</v>
      </c>
    </row>
    <row r="53" spans="1:6" ht="12.75" customHeight="1">
      <c r="A53" s="5" t="s">
        <v>45</v>
      </c>
      <c r="B53" s="2"/>
      <c r="C53" s="6">
        <v>8526.15</v>
      </c>
      <c r="D53" s="6">
        <v>2054.15</v>
      </c>
    </row>
    <row r="54" spans="1:6" ht="12.75" customHeight="1">
      <c r="A54" s="5" t="s">
        <v>46</v>
      </c>
      <c r="B54" s="2"/>
      <c r="C54" s="6">
        <v>1461136.88</v>
      </c>
      <c r="D54" s="6">
        <v>1218087.95</v>
      </c>
    </row>
    <row r="55" spans="1:6" ht="12.75" customHeight="1">
      <c r="A55" s="5" t="s">
        <v>47</v>
      </c>
      <c r="B55" s="2"/>
      <c r="C55" s="6">
        <v>172581.89</v>
      </c>
      <c r="D55" s="6">
        <v>172581.89</v>
      </c>
    </row>
    <row r="56" spans="1:6" ht="11.25" customHeight="1">
      <c r="A56" s="5"/>
      <c r="B56" s="2"/>
      <c r="C56" s="6"/>
      <c r="D56" s="6"/>
    </row>
    <row r="57" spans="1:6" ht="11.25" customHeight="1">
      <c r="A57" s="5"/>
      <c r="B57" s="2"/>
      <c r="C57" s="6"/>
      <c r="D57" s="6"/>
    </row>
    <row r="58" spans="1:6" ht="11.25" customHeight="1">
      <c r="A58" s="5"/>
      <c r="B58" s="2"/>
      <c r="C58" s="6"/>
      <c r="D58" s="6"/>
    </row>
    <row r="59" spans="1:6" ht="11.25" customHeight="1">
      <c r="A59" s="5"/>
      <c r="B59" s="2"/>
      <c r="C59" s="6"/>
      <c r="D59" s="6"/>
    </row>
    <row r="60" spans="1:6" ht="11.25" customHeight="1">
      <c r="A60" s="5"/>
      <c r="B60" s="2"/>
      <c r="C60" s="6"/>
      <c r="D60" s="6"/>
    </row>
    <row r="61" spans="1:6" ht="11.25" customHeight="1">
      <c r="A61" s="5"/>
      <c r="B61" s="2"/>
      <c r="C61" s="6"/>
      <c r="D61" s="6"/>
    </row>
    <row r="62" spans="1:6" ht="11.25" customHeight="1">
      <c r="A62" s="5"/>
      <c r="B62" s="2"/>
      <c r="C62" s="6"/>
      <c r="D62" s="6"/>
    </row>
    <row r="63" spans="1:6" ht="11.25" customHeight="1">
      <c r="A63" s="5"/>
      <c r="B63" s="2"/>
      <c r="C63" s="6"/>
      <c r="D63" s="6"/>
    </row>
    <row r="64" spans="1:6" ht="11.25" customHeight="1">
      <c r="A64" s="5"/>
      <c r="B64" s="2"/>
      <c r="C64" s="6"/>
      <c r="D64" s="6"/>
    </row>
    <row r="65" spans="1:4" ht="11.25" customHeight="1">
      <c r="A65" s="5"/>
      <c r="B65" s="2"/>
      <c r="C65" s="6"/>
      <c r="D65" s="6"/>
    </row>
    <row r="66" spans="1:4" ht="11.25" customHeight="1">
      <c r="A66" s="5"/>
      <c r="B66" s="2"/>
      <c r="C66" s="6"/>
      <c r="D66" s="6"/>
    </row>
    <row r="67" spans="1:4" ht="11.25" customHeight="1">
      <c r="A67" s="5"/>
      <c r="B67" s="2"/>
      <c r="C67" s="6"/>
      <c r="D67" s="6"/>
    </row>
    <row r="68" spans="1:4" ht="11.25" customHeight="1">
      <c r="A68" s="5"/>
      <c r="B68" s="2"/>
      <c r="C68" s="6"/>
      <c r="D68" s="6"/>
    </row>
    <row r="69" spans="1:4" ht="11.25" customHeight="1">
      <c r="A69" s="5"/>
      <c r="B69" s="2"/>
      <c r="C69" s="6"/>
      <c r="D69" s="6"/>
    </row>
    <row r="70" spans="1:4" ht="11.25" customHeight="1">
      <c r="A70" s="5"/>
      <c r="B70" s="2"/>
      <c r="C70" s="6"/>
      <c r="D70" s="6"/>
    </row>
    <row r="71" spans="1:4" ht="11.25" customHeight="1">
      <c r="A71" s="36" t="s">
        <v>81</v>
      </c>
      <c r="B71" s="36"/>
      <c r="C71" s="36"/>
      <c r="D71" s="36"/>
    </row>
    <row r="72" spans="1:4" ht="11.25" customHeight="1">
      <c r="A72" s="36" t="s">
        <v>82</v>
      </c>
      <c r="B72" s="36"/>
      <c r="C72" s="36"/>
      <c r="D72" s="36"/>
    </row>
    <row r="73" spans="1:4" ht="11.25" customHeight="1">
      <c r="A73" s="37" t="s">
        <v>83</v>
      </c>
      <c r="B73" s="37"/>
      <c r="C73" s="37"/>
      <c r="D73" s="37"/>
    </row>
    <row r="74" spans="1:4" ht="11.25" customHeight="1"/>
    <row r="75" spans="1:4" ht="11.25" customHeight="1">
      <c r="A75" s="35" t="s">
        <v>87</v>
      </c>
      <c r="B75" s="35"/>
      <c r="C75" s="4" t="s">
        <v>84</v>
      </c>
      <c r="D75" s="4" t="s">
        <v>85</v>
      </c>
    </row>
    <row r="76" spans="1:4" ht="24.75" customHeight="1">
      <c r="A76" s="35"/>
      <c r="B76" s="35"/>
      <c r="C76" s="4" t="str">
        <f>+C13</f>
        <v>Octubre - Diciembre / 2013</v>
      </c>
      <c r="D76" s="4" t="str">
        <f>+D13</f>
        <v>Octubre - Diciembre / 2012</v>
      </c>
    </row>
    <row r="77" spans="1:4" ht="12.75" customHeight="1">
      <c r="A77" s="7"/>
      <c r="C77" s="4"/>
      <c r="D77" s="4"/>
    </row>
    <row r="78" spans="1:4" ht="12.75" customHeight="1">
      <c r="A78" s="5" t="s">
        <v>48</v>
      </c>
      <c r="B78" s="5"/>
      <c r="C78" s="18">
        <f>+C79+C80</f>
        <v>29112.603999999999</v>
      </c>
      <c r="D78" s="6">
        <f>+D79+D80</f>
        <v>6746.86</v>
      </c>
    </row>
    <row r="79" spans="1:4" ht="12.75" customHeight="1">
      <c r="A79" s="5" t="s">
        <v>15</v>
      </c>
      <c r="B79" s="5"/>
      <c r="C79" s="18">
        <v>29112.603999999999</v>
      </c>
      <c r="D79" s="6">
        <v>6746.86</v>
      </c>
    </row>
    <row r="80" spans="1:4" ht="12.75" customHeight="1">
      <c r="A80" s="5" t="s">
        <v>100</v>
      </c>
      <c r="B80" s="5"/>
      <c r="C80" s="18">
        <v>0</v>
      </c>
      <c r="D80" s="6">
        <v>0</v>
      </c>
    </row>
    <row r="81" spans="1:4" ht="12.75" customHeight="1">
      <c r="A81" s="5" t="s">
        <v>49</v>
      </c>
      <c r="B81" s="5"/>
      <c r="C81" s="18">
        <v>64810.76</v>
      </c>
      <c r="D81" s="6">
        <v>46953.760000000002</v>
      </c>
    </row>
    <row r="82" spans="1:4" ht="12.75" customHeight="1">
      <c r="A82" s="5" t="s">
        <v>50</v>
      </c>
      <c r="B82" s="5"/>
      <c r="C82" s="18">
        <f>+C83+C84+C87+C85+C86</f>
        <v>166303.32800000004</v>
      </c>
      <c r="D82" s="6">
        <f>+D83+D84+D87+D85+D86</f>
        <v>164325.39999999997</v>
      </c>
    </row>
    <row r="83" spans="1:4" ht="12.75" customHeight="1">
      <c r="A83" s="5" t="s">
        <v>16</v>
      </c>
      <c r="B83" s="5"/>
      <c r="C83" s="6">
        <v>126694.254</v>
      </c>
      <c r="D83" s="6">
        <v>114248.34</v>
      </c>
    </row>
    <row r="84" spans="1:4" ht="12.75" customHeight="1">
      <c r="A84" s="5" t="s">
        <v>17</v>
      </c>
      <c r="B84" s="5"/>
      <c r="C84" s="6">
        <v>8791</v>
      </c>
      <c r="D84" s="6">
        <v>19278.150000000001</v>
      </c>
    </row>
    <row r="85" spans="1:4" ht="12.75" customHeight="1">
      <c r="A85" s="5" t="s">
        <v>101</v>
      </c>
      <c r="B85" s="5"/>
      <c r="C85" s="6">
        <v>0</v>
      </c>
      <c r="D85" s="6">
        <v>1447.27</v>
      </c>
    </row>
    <row r="86" spans="1:4" ht="12.75" customHeight="1">
      <c r="A86" s="5" t="s">
        <v>105</v>
      </c>
      <c r="B86" s="5"/>
      <c r="C86" s="6">
        <v>21.73</v>
      </c>
      <c r="D86" s="6">
        <v>22.78</v>
      </c>
    </row>
    <row r="87" spans="1:4" ht="12.75" customHeight="1">
      <c r="A87" s="5" t="s">
        <v>18</v>
      </c>
      <c r="B87" s="5"/>
      <c r="C87" s="6">
        <v>30796.344000000001</v>
      </c>
      <c r="D87" s="6">
        <v>29328.86</v>
      </c>
    </row>
    <row r="88" spans="1:4" ht="12.75" customHeight="1">
      <c r="A88" s="5" t="s">
        <v>51</v>
      </c>
      <c r="B88" s="5"/>
      <c r="C88" s="6">
        <v>12962.64</v>
      </c>
      <c r="D88" s="6">
        <v>10169.790000000001</v>
      </c>
    </row>
    <row r="89" spans="1:4" ht="12.75" customHeight="1">
      <c r="A89" s="5" t="s">
        <v>52</v>
      </c>
      <c r="B89" s="5"/>
      <c r="C89" s="6">
        <v>10788.13</v>
      </c>
      <c r="D89" s="6">
        <v>7891.85</v>
      </c>
    </row>
    <row r="90" spans="1:4" ht="12.75" customHeight="1">
      <c r="A90" s="5" t="s">
        <v>53</v>
      </c>
      <c r="B90" s="5"/>
      <c r="C90" s="6">
        <v>37886.230000000003</v>
      </c>
      <c r="D90" s="6">
        <v>61487.49</v>
      </c>
    </row>
    <row r="91" spans="1:4" ht="12.75" customHeight="1">
      <c r="A91" s="5" t="s">
        <v>35</v>
      </c>
      <c r="B91" s="5"/>
      <c r="C91" s="6">
        <v>0</v>
      </c>
      <c r="D91" s="6">
        <v>680</v>
      </c>
    </row>
    <row r="92" spans="1:4" ht="12.75" customHeight="1">
      <c r="A92" s="5" t="s">
        <v>54</v>
      </c>
      <c r="B92" s="5"/>
      <c r="C92" s="6">
        <v>0.85</v>
      </c>
      <c r="D92" s="6">
        <v>0.72</v>
      </c>
    </row>
    <row r="93" spans="1:4" ht="12.75" customHeight="1">
      <c r="A93" s="9" t="s">
        <v>55</v>
      </c>
      <c r="B93" s="8"/>
      <c r="C93" s="14">
        <f>+C78+C81+C82+C88+C89+C90+C92+C91</f>
        <v>321864.54200000002</v>
      </c>
      <c r="D93" s="14">
        <f>+D78+D81+D82+D88+D89+D90+D92+D91</f>
        <v>298255.86999999994</v>
      </c>
    </row>
    <row r="94" spans="1:4" ht="12.75" customHeight="1">
      <c r="A94" s="9"/>
      <c r="B94" s="8"/>
      <c r="C94" s="12"/>
      <c r="D94" s="12"/>
    </row>
    <row r="95" spans="1:4" ht="12.75" customHeight="1">
      <c r="A95" s="5" t="s">
        <v>48</v>
      </c>
      <c r="B95" s="5"/>
      <c r="C95" s="6">
        <f>+C96+C97</f>
        <v>99833.324999999997</v>
      </c>
      <c r="D95" s="6">
        <f>+D96+D97</f>
        <v>124723.68008999999</v>
      </c>
    </row>
    <row r="96" spans="1:4" ht="12.75" customHeight="1">
      <c r="A96" s="5" t="s">
        <v>15</v>
      </c>
      <c r="B96" s="5"/>
      <c r="C96" s="18">
        <v>99833.324999999997</v>
      </c>
      <c r="D96" s="18">
        <v>124723.68</v>
      </c>
    </row>
    <row r="97" spans="1:8" ht="12.75" customHeight="1">
      <c r="A97" s="5" t="s">
        <v>19</v>
      </c>
      <c r="B97" s="5"/>
      <c r="C97" s="18">
        <v>0</v>
      </c>
      <c r="D97" s="18">
        <v>9.0000000000000006E-5</v>
      </c>
    </row>
    <row r="98" spans="1:8" ht="12.75" customHeight="1">
      <c r="A98" s="5" t="s">
        <v>93</v>
      </c>
      <c r="B98" s="5"/>
      <c r="C98" s="18">
        <v>0</v>
      </c>
      <c r="D98" s="18">
        <v>0</v>
      </c>
    </row>
    <row r="99" spans="1:8" ht="12.75" customHeight="1">
      <c r="A99" s="5" t="s">
        <v>102</v>
      </c>
      <c r="B99" s="5"/>
      <c r="C99" s="18">
        <v>0</v>
      </c>
      <c r="D99" s="18">
        <v>0</v>
      </c>
    </row>
    <row r="100" spans="1:8" ht="12.75" customHeight="1">
      <c r="A100" s="5" t="s">
        <v>52</v>
      </c>
      <c r="B100" s="5"/>
      <c r="C100" s="18">
        <v>413.59</v>
      </c>
      <c r="D100" s="18">
        <v>0</v>
      </c>
    </row>
    <row r="101" spans="1:8" ht="12.75" customHeight="1">
      <c r="A101" s="5" t="s">
        <v>56</v>
      </c>
      <c r="B101" s="5"/>
      <c r="C101" s="18">
        <v>129.71</v>
      </c>
      <c r="D101" s="18">
        <v>119.41</v>
      </c>
      <c r="F101" s="13"/>
    </row>
    <row r="102" spans="1:8" ht="12.75" customHeight="1">
      <c r="A102" s="5" t="s">
        <v>35</v>
      </c>
      <c r="B102" s="5"/>
      <c r="C102" s="6">
        <v>3573.248</v>
      </c>
      <c r="D102" s="6">
        <v>2911.326</v>
      </c>
    </row>
    <row r="103" spans="1:8" ht="12.75" customHeight="1">
      <c r="A103" s="5" t="s">
        <v>104</v>
      </c>
      <c r="B103" s="5"/>
      <c r="C103" s="18">
        <v>0</v>
      </c>
      <c r="D103" s="6">
        <v>0</v>
      </c>
    </row>
    <row r="104" spans="1:8" ht="12.75" customHeight="1">
      <c r="A104" s="5" t="s">
        <v>106</v>
      </c>
      <c r="B104" s="5"/>
      <c r="C104" s="18">
        <v>0</v>
      </c>
      <c r="D104" s="6">
        <v>6753.37</v>
      </c>
    </row>
    <row r="105" spans="1:8" ht="12.75" customHeight="1">
      <c r="A105" s="9" t="s">
        <v>57</v>
      </c>
      <c r="B105" s="8"/>
      <c r="C105" s="15">
        <f>+C95+C101+C98+C100+C99+C102+C104</f>
        <v>103949.87300000001</v>
      </c>
      <c r="D105" s="14">
        <f>+D95+D101+D98+D100+D99+D102+D104</f>
        <v>134507.78609000001</v>
      </c>
      <c r="F105" s="13"/>
    </row>
    <row r="106" spans="1:8" ht="12.75" customHeight="1">
      <c r="A106" s="5"/>
      <c r="B106" s="5"/>
      <c r="C106" s="11"/>
      <c r="D106" s="11"/>
    </row>
    <row r="107" spans="1:8" ht="12.75" customHeight="1">
      <c r="A107" s="9" t="s">
        <v>58</v>
      </c>
      <c r="B107" s="8"/>
      <c r="C107" s="15">
        <f>+C93+C105</f>
        <v>425814.41500000004</v>
      </c>
      <c r="D107" s="15">
        <f>+D93+D105+0.004</f>
        <v>432763.66008999996</v>
      </c>
    </row>
    <row r="108" spans="1:8" ht="12.75" customHeight="1">
      <c r="A108" s="9"/>
      <c r="B108" s="8"/>
      <c r="C108" s="12"/>
      <c r="D108" s="12"/>
    </row>
    <row r="109" spans="1:8" ht="12.75" customHeight="1">
      <c r="A109" s="9"/>
      <c r="B109" s="8"/>
      <c r="C109" s="12" t="s">
        <v>98</v>
      </c>
      <c r="D109" s="12"/>
    </row>
    <row r="110" spans="1:8" ht="12.75" customHeight="1">
      <c r="A110" s="5" t="s">
        <v>103</v>
      </c>
      <c r="B110" s="5"/>
      <c r="C110" s="6">
        <v>111.065</v>
      </c>
      <c r="D110" s="6">
        <v>111.07</v>
      </c>
    </row>
    <row r="111" spans="1:8" ht="12.75" customHeight="1">
      <c r="A111" s="5" t="s">
        <v>59</v>
      </c>
      <c r="B111" s="5"/>
      <c r="C111" s="18">
        <f>+C112+C113</f>
        <v>123717.39</v>
      </c>
      <c r="D111" s="6">
        <f>+D112+D113</f>
        <v>124973.9</v>
      </c>
      <c r="E111" s="16"/>
      <c r="F111" s="17"/>
      <c r="G111" s="16"/>
      <c r="H111" s="16"/>
    </row>
    <row r="112" spans="1:8" ht="12.75" customHeight="1">
      <c r="A112" s="5" t="s">
        <v>20</v>
      </c>
      <c r="B112" s="5"/>
      <c r="C112" s="18">
        <v>67094.214999999997</v>
      </c>
      <c r="D112" s="6">
        <v>67094.214999999997</v>
      </c>
      <c r="E112" s="16"/>
      <c r="F112" s="16"/>
      <c r="G112" s="16"/>
      <c r="H112" s="16"/>
    </row>
    <row r="113" spans="1:8" ht="12.75" customHeight="1">
      <c r="A113" s="5" t="s">
        <v>21</v>
      </c>
      <c r="B113" s="5"/>
      <c r="C113" s="18">
        <v>56623.175000000003</v>
      </c>
      <c r="D113" s="6">
        <v>57879.684999999998</v>
      </c>
      <c r="E113" s="16"/>
      <c r="F113" s="16"/>
      <c r="G113" s="16"/>
      <c r="H113" s="16"/>
    </row>
    <row r="114" spans="1:8" ht="12.75" customHeight="1">
      <c r="A114" s="5" t="s">
        <v>60</v>
      </c>
      <c r="B114" s="5"/>
      <c r="C114" s="18">
        <f>+C115+C116+C117</f>
        <v>384458.85</v>
      </c>
      <c r="D114" s="6">
        <f>+D115+D116+D117</f>
        <v>298737.196</v>
      </c>
      <c r="E114" s="17"/>
      <c r="F114" s="17"/>
      <c r="G114" s="16"/>
      <c r="H114" s="16"/>
    </row>
    <row r="115" spans="1:8" ht="12.75" customHeight="1">
      <c r="A115" s="5" t="s">
        <v>94</v>
      </c>
      <c r="B115" s="5"/>
      <c r="C115" s="6">
        <v>7673.5020000000004</v>
      </c>
      <c r="D115" s="6">
        <v>9120.7160000000003</v>
      </c>
      <c r="E115" s="16"/>
      <c r="F115" s="16"/>
      <c r="G115" s="16"/>
      <c r="H115" s="16"/>
    </row>
    <row r="116" spans="1:8" ht="12.75" customHeight="1">
      <c r="A116" s="5" t="s">
        <v>95</v>
      </c>
      <c r="B116" s="5"/>
      <c r="C116" s="18">
        <v>376765.348</v>
      </c>
      <c r="D116" s="6">
        <v>289596.48</v>
      </c>
      <c r="E116" s="16"/>
      <c r="F116" s="16"/>
      <c r="G116" s="16"/>
      <c r="H116" s="16"/>
    </row>
    <row r="117" spans="1:8" ht="12.75" customHeight="1">
      <c r="A117" s="5" t="s">
        <v>96</v>
      </c>
      <c r="B117" s="5"/>
      <c r="C117" s="18">
        <v>20</v>
      </c>
      <c r="D117" s="18">
        <v>20</v>
      </c>
      <c r="E117" s="16"/>
      <c r="F117" s="16"/>
      <c r="G117" s="16"/>
      <c r="H117" s="16"/>
    </row>
    <row r="118" spans="1:8" ht="12.75" customHeight="1">
      <c r="A118" s="5" t="s">
        <v>97</v>
      </c>
      <c r="B118" s="5"/>
      <c r="C118" s="18">
        <f>+C116+C117</f>
        <v>376785.348</v>
      </c>
      <c r="D118" s="6">
        <f>+D116+D117</f>
        <v>289616.48</v>
      </c>
      <c r="E118" s="16"/>
      <c r="F118" s="16"/>
      <c r="G118" s="16"/>
      <c r="H118" s="16"/>
    </row>
    <row r="119" spans="1:8" ht="12.75" customHeight="1">
      <c r="A119" s="5" t="s">
        <v>61</v>
      </c>
      <c r="B119" s="5"/>
      <c r="C119" s="18">
        <v>171305.51</v>
      </c>
      <c r="D119" s="6">
        <v>172581.89300000001</v>
      </c>
      <c r="E119" s="16"/>
      <c r="F119" s="17"/>
      <c r="G119" s="16"/>
      <c r="H119" s="16"/>
    </row>
    <row r="120" spans="1:8" ht="12.75" customHeight="1">
      <c r="A120" s="5" t="s">
        <v>62</v>
      </c>
      <c r="B120" s="5"/>
      <c r="C120" s="18">
        <v>137644.42000000001</v>
      </c>
      <c r="D120" s="6">
        <v>92652.524999999994</v>
      </c>
      <c r="E120" s="16"/>
      <c r="F120" s="16"/>
      <c r="G120" s="16"/>
      <c r="H120" s="16"/>
    </row>
    <row r="121" spans="1:8" ht="12.75" customHeight="1">
      <c r="A121" s="5" t="s">
        <v>90</v>
      </c>
      <c r="B121" s="5"/>
      <c r="C121" s="18">
        <v>2029.44</v>
      </c>
      <c r="D121" s="6">
        <v>0</v>
      </c>
      <c r="E121" s="17"/>
      <c r="F121" s="17"/>
      <c r="G121" s="16"/>
      <c r="H121" s="16"/>
    </row>
    <row r="122" spans="1:8" ht="12.75" customHeight="1">
      <c r="A122" s="5" t="s">
        <v>63</v>
      </c>
      <c r="B122" s="5"/>
      <c r="C122" s="18">
        <v>318772.06</v>
      </c>
      <c r="D122" s="6">
        <v>335339.66700000002</v>
      </c>
      <c r="E122" s="16"/>
      <c r="F122" s="16"/>
      <c r="G122" s="16"/>
      <c r="H122" s="16"/>
    </row>
    <row r="123" spans="1:8" ht="11.25" customHeight="1">
      <c r="A123" s="5"/>
      <c r="B123" s="5"/>
      <c r="C123" s="6"/>
      <c r="D123" s="6"/>
      <c r="E123" s="16"/>
      <c r="F123" s="16"/>
      <c r="G123" s="16"/>
      <c r="H123" s="16"/>
    </row>
    <row r="124" spans="1:8" ht="11.25" customHeight="1">
      <c r="A124" s="9" t="s">
        <v>64</v>
      </c>
      <c r="B124" s="8"/>
      <c r="C124" s="15">
        <f>+C110+C111+C114+C119+C120+C121+C122+0.0049</f>
        <v>1138038.7398999999</v>
      </c>
      <c r="D124" s="14">
        <f>+D110+D111+D114+D119+D120+D121+D122</f>
        <v>1024396.251</v>
      </c>
      <c r="E124" s="16"/>
      <c r="F124" s="16"/>
      <c r="G124" s="16"/>
      <c r="H124" s="16"/>
    </row>
    <row r="125" spans="1:8" ht="11.25" customHeight="1">
      <c r="A125" s="5"/>
      <c r="B125" s="5"/>
      <c r="C125" s="34"/>
      <c r="D125" s="11"/>
    </row>
    <row r="126" spans="1:8" ht="11.25" customHeight="1">
      <c r="A126" s="9" t="s">
        <v>65</v>
      </c>
      <c r="B126" s="8"/>
      <c r="C126" s="15">
        <f>+C124+C107</f>
        <v>1563853.1549</v>
      </c>
      <c r="D126" s="14">
        <f>+D124+D107</f>
        <v>1457159.9110900001</v>
      </c>
      <c r="E126" s="13"/>
      <c r="F126" s="13"/>
    </row>
    <row r="127" spans="1:8" ht="12.75" customHeight="1">
      <c r="A127" s="5"/>
      <c r="B127" s="5"/>
      <c r="C127" s="11"/>
      <c r="D127" s="11"/>
    </row>
    <row r="128" spans="1:8" ht="12.75" customHeight="1">
      <c r="A128" s="5"/>
      <c r="B128" s="5"/>
      <c r="C128" s="11"/>
      <c r="D128" s="11"/>
    </row>
    <row r="129" spans="1:12" ht="12.75" customHeight="1">
      <c r="A129" s="5" t="s">
        <v>66</v>
      </c>
      <c r="B129" s="5"/>
      <c r="C129" s="6">
        <v>243990.81</v>
      </c>
      <c r="D129" s="6">
        <v>239604.44</v>
      </c>
    </row>
    <row r="130" spans="1:12" ht="12.75" customHeight="1">
      <c r="A130" s="5" t="s">
        <v>67</v>
      </c>
      <c r="B130" s="5"/>
      <c r="C130" s="6">
        <v>8526.15</v>
      </c>
      <c r="D130" s="6">
        <v>2054.15</v>
      </c>
    </row>
    <row r="131" spans="1:12" ht="12.75" customHeight="1">
      <c r="A131" s="5" t="s">
        <v>68</v>
      </c>
      <c r="B131" s="5"/>
      <c r="C131" s="6">
        <v>1461136.88</v>
      </c>
      <c r="D131" s="6">
        <v>1218087.95</v>
      </c>
    </row>
    <row r="132" spans="1:12">
      <c r="A132" s="5"/>
      <c r="B132" s="5"/>
      <c r="C132" s="6"/>
      <c r="D132" s="6"/>
    </row>
    <row r="133" spans="1:12">
      <c r="A133" s="5"/>
      <c r="B133" s="5"/>
      <c r="C133" s="6"/>
      <c r="D133" s="6"/>
    </row>
    <row r="135" spans="1:12" ht="84.75" customHeight="1">
      <c r="A135" s="38" t="s">
        <v>111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</sheetData>
  <mergeCells count="9">
    <mergeCell ref="A135:L135"/>
    <mergeCell ref="A12:B13"/>
    <mergeCell ref="A75:B76"/>
    <mergeCell ref="A72:D72"/>
    <mergeCell ref="A73:D73"/>
    <mergeCell ref="A6:D6"/>
    <mergeCell ref="A8:D8"/>
    <mergeCell ref="A9:D9"/>
    <mergeCell ref="A71:D71"/>
  </mergeCells>
  <phoneticPr fontId="17" type="noConversion"/>
  <printOptions horizontalCentered="1" verticalCentered="1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3:F38"/>
  <sheetViews>
    <sheetView topLeftCell="A11" workbookViewId="0">
      <selection activeCell="A40" sqref="A40"/>
    </sheetView>
  </sheetViews>
  <sheetFormatPr baseColWidth="10" defaultRowHeight="12.75"/>
  <cols>
    <col min="1" max="1" width="40.140625" customWidth="1"/>
    <col min="2" max="3" width="5.140625" customWidth="1"/>
    <col min="4" max="4" width="27.28515625" customWidth="1"/>
    <col min="5" max="5" width="27.5703125" bestFit="1" customWidth="1"/>
    <col min="7" max="7" width="12.42578125" bestFit="1" customWidth="1"/>
  </cols>
  <sheetData>
    <row r="3" spans="1:5" ht="12.75" customHeight="1">
      <c r="A3" s="36" t="s">
        <v>81</v>
      </c>
      <c r="B3" s="36"/>
      <c r="C3" s="36"/>
      <c r="D3" s="36"/>
      <c r="E3" s="36"/>
    </row>
    <row r="4" spans="1:5" ht="12.75" customHeight="1"/>
    <row r="5" spans="1:5" ht="12.75" customHeight="1">
      <c r="A5" s="36" t="s">
        <v>88</v>
      </c>
      <c r="B5" s="36"/>
      <c r="C5" s="36"/>
      <c r="D5" s="36"/>
      <c r="E5" s="36"/>
    </row>
    <row r="6" spans="1:5" ht="12.75" customHeight="1">
      <c r="A6" s="37" t="s">
        <v>83</v>
      </c>
      <c r="B6" s="37"/>
      <c r="C6" s="37"/>
      <c r="D6" s="37"/>
      <c r="E6" s="37"/>
    </row>
    <row r="7" spans="1:5" ht="12.75" customHeight="1"/>
    <row r="8" spans="1:5" ht="12.75" customHeight="1">
      <c r="D8" s="4" t="s">
        <v>84</v>
      </c>
      <c r="E8" s="4" t="s">
        <v>85</v>
      </c>
    </row>
    <row r="9" spans="1:5" ht="25.5" customHeight="1">
      <c r="A9" s="7"/>
      <c r="D9" s="4" t="str">
        <f>+'BALANCE GRAL'!C13</f>
        <v>Octubre - Diciembre / 2013</v>
      </c>
      <c r="E9" s="4" t="str">
        <f>+'BALANCE GRAL'!D13</f>
        <v>Octubre - Diciembre / 2012</v>
      </c>
    </row>
    <row r="10" spans="1:5" ht="12.75" customHeight="1">
      <c r="A10" s="5" t="s">
        <v>69</v>
      </c>
      <c r="B10" s="5"/>
      <c r="C10" s="5"/>
      <c r="D10" s="6">
        <f>+D11+D12</f>
        <v>822927.48399999994</v>
      </c>
      <c r="E10" s="6">
        <f>+E11+E12+E13</f>
        <v>814703.20200000005</v>
      </c>
    </row>
    <row r="11" spans="1:5" ht="12.75" customHeight="1">
      <c r="A11" s="5" t="s">
        <v>22</v>
      </c>
      <c r="B11" s="5"/>
      <c r="C11" s="5"/>
      <c r="D11" s="6">
        <v>677976.77599999995</v>
      </c>
      <c r="E11" s="6">
        <v>693925.70600000001</v>
      </c>
    </row>
    <row r="12" spans="1:5" ht="12.75" customHeight="1">
      <c r="A12" s="5" t="s">
        <v>23</v>
      </c>
      <c r="B12" s="5"/>
      <c r="C12" s="5"/>
      <c r="D12" s="6">
        <v>144950.70800000001</v>
      </c>
      <c r="E12" s="6">
        <v>120777.496</v>
      </c>
    </row>
    <row r="13" spans="1:5" ht="12.75" hidden="1" customHeight="1">
      <c r="A13" s="5" t="s">
        <v>91</v>
      </c>
      <c r="B13" s="5"/>
      <c r="C13" s="5"/>
      <c r="D13" s="6">
        <v>0</v>
      </c>
      <c r="E13" s="6">
        <v>0</v>
      </c>
    </row>
    <row r="14" spans="1:5" ht="12.75" customHeight="1">
      <c r="A14" s="5" t="s">
        <v>70</v>
      </c>
      <c r="B14" s="5"/>
      <c r="C14" s="5"/>
      <c r="D14" s="6">
        <f>+D15</f>
        <v>466315.27</v>
      </c>
      <c r="E14" s="6">
        <f>+E15</f>
        <v>461477.51</v>
      </c>
    </row>
    <row r="15" spans="1:5" ht="12.75" customHeight="1">
      <c r="A15" s="5" t="s">
        <v>24</v>
      </c>
      <c r="B15" s="5"/>
      <c r="C15" s="5"/>
      <c r="D15" s="6">
        <v>466315.27</v>
      </c>
      <c r="E15" s="6">
        <v>461477.51</v>
      </c>
    </row>
    <row r="16" spans="1:5" ht="12.75" customHeight="1">
      <c r="A16" s="9" t="s">
        <v>71</v>
      </c>
      <c r="B16" s="8"/>
      <c r="C16" s="8"/>
      <c r="D16" s="14">
        <f>+D10-D14</f>
        <v>356612.21399999992</v>
      </c>
      <c r="E16" s="14">
        <f>+E10-E14</f>
        <v>353225.69200000004</v>
      </c>
    </row>
    <row r="17" spans="1:6" ht="12.75" customHeight="1">
      <c r="A17" s="9"/>
      <c r="B17" s="8"/>
      <c r="C17" s="8"/>
      <c r="D17" s="14"/>
      <c r="E17" s="14"/>
    </row>
    <row r="18" spans="1:6" ht="12.75" customHeight="1">
      <c r="A18" s="5" t="s">
        <v>72</v>
      </c>
      <c r="B18" s="5"/>
      <c r="C18" s="5"/>
      <c r="D18" s="6">
        <f>+D19+D20</f>
        <v>357113.79</v>
      </c>
      <c r="E18" s="6">
        <f>+E19+E20</f>
        <v>324647.42799999996</v>
      </c>
    </row>
    <row r="19" spans="1:6" ht="12.75" customHeight="1">
      <c r="A19" s="5" t="s">
        <v>25</v>
      </c>
      <c r="B19" s="5"/>
      <c r="C19" s="5"/>
      <c r="D19" s="6">
        <v>46350.99</v>
      </c>
      <c r="E19" s="6">
        <v>41281.214</v>
      </c>
    </row>
    <row r="20" spans="1:6" ht="12.75" customHeight="1">
      <c r="A20" s="5" t="s">
        <v>26</v>
      </c>
      <c r="B20" s="5"/>
      <c r="C20" s="5"/>
      <c r="D20" s="6">
        <v>310762.8</v>
      </c>
      <c r="E20" s="6">
        <v>283366.21399999998</v>
      </c>
    </row>
    <row r="21" spans="1:6" ht="12.75" customHeight="1">
      <c r="A21" s="9" t="s">
        <v>73</v>
      </c>
      <c r="B21" s="8"/>
      <c r="C21" s="8"/>
      <c r="D21" s="14">
        <f>+D16-D18</f>
        <v>-501.57600000005914</v>
      </c>
      <c r="E21" s="14">
        <f>+E16-E18</f>
        <v>28578.264000000083</v>
      </c>
    </row>
    <row r="22" spans="1:6" ht="12.75" customHeight="1">
      <c r="A22" s="9"/>
      <c r="B22" s="8"/>
      <c r="C22" s="8"/>
      <c r="D22" s="14"/>
      <c r="E22" s="14"/>
    </row>
    <row r="23" spans="1:6" ht="12.75" customHeight="1">
      <c r="A23" s="5" t="s">
        <v>74</v>
      </c>
      <c r="B23" s="5"/>
      <c r="C23" s="5"/>
      <c r="D23" s="6">
        <f>+D24+D25+D27+D26</f>
        <v>183702.28</v>
      </c>
      <c r="E23" s="6">
        <f>+E24+E25+E27+E26</f>
        <v>143405.386</v>
      </c>
    </row>
    <row r="24" spans="1:6" ht="12.75" customHeight="1">
      <c r="A24" s="5" t="s">
        <v>27</v>
      </c>
      <c r="B24" s="5"/>
      <c r="C24" s="5"/>
      <c r="D24" s="6">
        <v>860.88</v>
      </c>
      <c r="E24" s="6">
        <v>5951.7520000000004</v>
      </c>
      <c r="F24" s="13"/>
    </row>
    <row r="25" spans="1:6" ht="12.75" customHeight="1">
      <c r="A25" s="5" t="s">
        <v>28</v>
      </c>
      <c r="B25" s="5"/>
      <c r="C25" s="5"/>
      <c r="D25" s="6">
        <v>16704.32</v>
      </c>
      <c r="E25" s="6">
        <v>6353.8119999999999</v>
      </c>
    </row>
    <row r="26" spans="1:6" ht="12.75" customHeight="1">
      <c r="A26" s="5" t="s">
        <v>92</v>
      </c>
      <c r="B26" s="5"/>
      <c r="C26" s="5"/>
      <c r="D26" s="6">
        <v>5.33</v>
      </c>
      <c r="E26" s="6">
        <v>5.33</v>
      </c>
    </row>
    <row r="27" spans="1:6" ht="12.75" customHeight="1">
      <c r="A27" s="5" t="s">
        <v>29</v>
      </c>
      <c r="B27" s="5"/>
      <c r="C27" s="5"/>
      <c r="D27" s="6">
        <v>166131.75</v>
      </c>
      <c r="E27" s="6">
        <v>131094.492</v>
      </c>
    </row>
    <row r="28" spans="1:6" ht="12.75" customHeight="1">
      <c r="A28" s="5" t="s">
        <v>75</v>
      </c>
      <c r="B28" s="5"/>
      <c r="C28" s="5"/>
      <c r="D28" s="6">
        <f>+D29+D30</f>
        <v>33362.781999999999</v>
      </c>
      <c r="E28" s="6">
        <f>+E29+E30</f>
        <v>32410.43</v>
      </c>
    </row>
    <row r="29" spans="1:6" ht="12.75" customHeight="1">
      <c r="A29" s="5" t="s">
        <v>28</v>
      </c>
      <c r="B29" s="5"/>
      <c r="C29" s="5"/>
      <c r="D29" s="6">
        <v>21249.705999999998</v>
      </c>
      <c r="E29" s="6">
        <v>18545.400000000001</v>
      </c>
    </row>
    <row r="30" spans="1:6" ht="12.75" customHeight="1">
      <c r="A30" s="5" t="s">
        <v>30</v>
      </c>
      <c r="B30" s="5"/>
      <c r="C30" s="5"/>
      <c r="D30" s="6">
        <v>12113.075999999999</v>
      </c>
      <c r="E30" s="6">
        <v>13865.03</v>
      </c>
    </row>
    <row r="31" spans="1:6" ht="12.75" customHeight="1">
      <c r="A31" s="9" t="s">
        <v>76</v>
      </c>
      <c r="B31" s="8"/>
      <c r="C31" s="8"/>
      <c r="D31" s="14">
        <f>+D21+D23-D28</f>
        <v>149837.92199999993</v>
      </c>
      <c r="E31" s="14">
        <f>+E21+E23-E28</f>
        <v>139573.22000000009</v>
      </c>
    </row>
    <row r="32" spans="1:6" ht="12.75" customHeight="1">
      <c r="A32" s="9"/>
      <c r="B32" s="8"/>
      <c r="C32" s="8"/>
      <c r="D32" s="14"/>
      <c r="E32" s="14"/>
    </row>
    <row r="33" spans="1:5" ht="12.75" customHeight="1">
      <c r="A33" s="5" t="s">
        <v>77</v>
      </c>
      <c r="B33" s="5"/>
      <c r="C33" s="5"/>
      <c r="D33" s="6">
        <v>12193.5</v>
      </c>
      <c r="E33" s="6">
        <v>6867.38</v>
      </c>
    </row>
    <row r="34" spans="1:5" ht="12.75" customHeight="1">
      <c r="A34" s="9" t="s">
        <v>78</v>
      </c>
      <c r="B34" s="8"/>
      <c r="C34" s="8"/>
      <c r="D34" s="14">
        <f>+D31-D33</f>
        <v>137644.42199999993</v>
      </c>
      <c r="E34" s="14">
        <f>+E31-E33</f>
        <v>132705.84000000008</v>
      </c>
    </row>
    <row r="35" spans="1:5" ht="12.75" customHeight="1">
      <c r="A35" s="2"/>
      <c r="B35" s="2"/>
      <c r="C35" s="2"/>
      <c r="D35" s="3"/>
      <c r="E35" s="3"/>
    </row>
    <row r="36" spans="1:5" ht="12.75" customHeight="1">
      <c r="A36" s="2"/>
      <c r="B36" s="2"/>
      <c r="C36" s="2"/>
      <c r="D36" s="3"/>
      <c r="E36" s="3"/>
    </row>
    <row r="37" spans="1:5" ht="12.75" customHeight="1">
      <c r="A37" s="1" t="s">
        <v>79</v>
      </c>
      <c r="B37" s="1"/>
      <c r="C37" s="1"/>
    </row>
    <row r="38" spans="1:5" ht="12.75" customHeight="1">
      <c r="A38" s="1" t="s">
        <v>80</v>
      </c>
      <c r="B38" s="1"/>
      <c r="C38" s="1"/>
    </row>
  </sheetData>
  <mergeCells count="3">
    <mergeCell ref="A5:E5"/>
    <mergeCell ref="A6:E6"/>
    <mergeCell ref="A3:E3"/>
  </mergeCells>
  <phoneticPr fontId="17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iquetas xmlns="f6b4a2c6-c887-44e0-aadb-6ed3e2fd3e12"/>
    <Descripcion xmlns="b4a0cd8c-b9ba-4d9f-8af2-4607b694c899" xsi:nil="true"/>
    <FechaPublicacion xmlns="b4a0cd8c-b9ba-4d9f-8af2-4607b694c899">2014-05-21T16:05:00+00:00</FechaPublicacion>
    <PublishingExpirationDate xmlns="http://schemas.microsoft.com/sharepoint/v3" xsi:nil="true"/>
    <Categoria xmlns="b4a0cd8c-b9ba-4d9f-8af2-4607b694c899">Informes Trimestrales</Categoria>
    <PublishingStartDate xmlns="http://schemas.microsoft.com/sharepoint/v3" xsi:nil="true"/>
    <Imagen xmlns="b4a0cd8c-b9ba-4d9f-8af2-4607b694c899">
      <Url>http://www.grupofamilia.com.co/es/PublishingImages/genericas/ico-excel-small.png</Url>
      <Description>Excel</Description>
    </Imagen>
    <Enlace xmlns="b4a0cd8c-b9ba-4d9f-8af2-4607b694c899">
      <Url>http://www.grupofamilia.com.co/es/inversionistas/DTLCentroDocumentos/informacion-financiera/superfinanciera-informe-web-4to-t-2013.xlsx</Url>
      <Description>Informe Cuarto trimestre de 2013</Description>
    </Enlace>
    <_dlc_DocId xmlns="86a9e1ac-5719-45e4-8987-7723f7857daa">KRXM5Q7X7W7V-43-90</_dlc_DocId>
    <_dlc_DocIdUrl xmlns="86a9e1ac-5719-45e4-8987-7723f7857daa">
      <Url>http://www.grupofamilia.com.co/es/inversionistas/_layouts/15/DocIdRedir.aspx?ID=KRXM5Q7X7W7V-43-90</Url>
      <Description>KRXM5Q7X7W7V-43-90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9CE9BD6A7AF7449AD34A8EF8CB65E9" ma:contentTypeVersion="9" ma:contentTypeDescription="Crear nuevo documento." ma:contentTypeScope="" ma:versionID="824bc162a0bddc0a2f3a1653efa1ff10">
  <xsd:schema xmlns:xsd="http://www.w3.org/2001/XMLSchema" xmlns:xs="http://www.w3.org/2001/XMLSchema" xmlns:p="http://schemas.microsoft.com/office/2006/metadata/properties" xmlns:ns1="http://schemas.microsoft.com/sharepoint/v3" xmlns:ns2="b4a0cd8c-b9ba-4d9f-8af2-4607b694c899" xmlns:ns3="f6b4a2c6-c887-44e0-aadb-6ed3e2fd3e12" xmlns:ns4="86a9e1ac-5719-45e4-8987-7723f7857daa" targetNamespace="http://schemas.microsoft.com/office/2006/metadata/properties" ma:root="true" ma:fieldsID="9c7b83d0834e8e3a4f1c34a2892ac5bf" ns1:_="" ns2:_="" ns3:_="" ns4:_="">
    <xsd:import namespace="http://schemas.microsoft.com/sharepoint/v3"/>
    <xsd:import namespace="b4a0cd8c-b9ba-4d9f-8af2-4607b694c899"/>
    <xsd:import namespace="f6b4a2c6-c887-44e0-aadb-6ed3e2fd3e12"/>
    <xsd:import namespace="86a9e1ac-5719-45e4-8987-7723f7857daa"/>
    <xsd:element name="properties">
      <xsd:complexType>
        <xsd:sequence>
          <xsd:element name="documentManagement">
            <xsd:complexType>
              <xsd:all>
                <xsd:element ref="ns2:Enlace" minOccurs="0"/>
                <xsd:element ref="ns2:Categoria" minOccurs="0"/>
                <xsd:element ref="ns2:Descripcion" minOccurs="0"/>
                <xsd:element ref="ns2:Imagen" minOccurs="0"/>
                <xsd:element ref="ns2:FechaPublicacion" minOccurs="0"/>
                <xsd:element ref="ns1:PublishingStartDate" minOccurs="0"/>
                <xsd:element ref="ns1:PublishingExpirationDate" minOccurs="0"/>
                <xsd:element ref="ns3:Etiqueta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cd8c-b9ba-4d9f-8af2-4607b694c899" elementFormDefault="qualified">
    <xsd:import namespace="http://schemas.microsoft.com/office/2006/documentManagement/types"/>
    <xsd:import namespace="http://schemas.microsoft.com/office/infopath/2007/PartnerControls"/>
    <xsd:element name="Enlace" ma:index="2" nillable="true" ma:displayName="Enlace" ma:description="Campa con el nombre y enlace del documento para mostrar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tegoria" ma:index="3" nillable="true" ma:displayName="Categoría" ma:description="Categoría para clasificar el documento" ma:format="Dropdown" ma:internalName="Categoria">
      <xsd:simpleType>
        <xsd:restriction base="dms:Choice">
          <xsd:enumeration value="Código de Buen Gobierno"/>
          <xsd:enumeration value="Códigos y Políticas"/>
          <xsd:enumeration value="Estados Financieros Básicos"/>
          <xsd:enumeration value="Estados Financieros Consolidados"/>
          <xsd:enumeration value="Estatutos Sociales"/>
          <xsd:enumeration value="Información Financiera"/>
          <xsd:enumeration value="Información Relevante"/>
          <xsd:enumeration value="Informes de Gestión"/>
          <xsd:enumeration value="Informes Trimestrales"/>
          <xsd:enumeration value="Informes de Sostenibilidad"/>
        </xsd:restriction>
      </xsd:simpleType>
    </xsd:element>
    <xsd:element name="Descripcion" ma:index="4" nillable="true" ma:displayName="Descripción" ma:description="Campo para agregar la descripción del documento" ma:internalName="Descripcion">
      <xsd:simpleType>
        <xsd:restriction base="dms:Note">
          <xsd:maxLength value="255"/>
        </xsd:restriction>
      </xsd:simpleType>
    </xsd:element>
    <xsd:element name="Imagen" ma:index="5" nillable="true" ma:displayName="Imagen" ma:description="Imagen o ícono asociado al documento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Publicacion" ma:index="6" nillable="true" ma:displayName="Fecha Publicación" ma:description="Fecha de publicación del documento" ma:format="DateTime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4a2c6-c887-44e0-aadb-6ed3e2fd3e12" elementFormDefault="qualified">
    <xsd:import namespace="http://schemas.microsoft.com/office/2006/documentManagement/types"/>
    <xsd:import namespace="http://schemas.microsoft.com/office/infopath/2007/PartnerControls"/>
    <xsd:element name="Etiquetas" ma:index="15" nillable="true" ma:displayName="Etiquetas" ma:description="Etiquetas o temas relacionados con el documento" ma:list="{6243fbed-850d-4a39-a7fb-c9705fa0e7c8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1ac-5719-45e4-8987-7723f7857daa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CDB516-A279-4FB4-A4B8-956AA7942B4D}"/>
</file>

<file path=customXml/itemProps2.xml><?xml version="1.0" encoding="utf-8"?>
<ds:datastoreItem xmlns:ds="http://schemas.openxmlformats.org/officeDocument/2006/customXml" ds:itemID="{C9252ABB-E958-49BB-96F1-32EB5F5D6801}"/>
</file>

<file path=customXml/itemProps3.xml><?xml version="1.0" encoding="utf-8"?>
<ds:datastoreItem xmlns:ds="http://schemas.openxmlformats.org/officeDocument/2006/customXml" ds:itemID="{7822C48C-E6B8-492F-A434-19E59DAF1E8D}"/>
</file>

<file path=customXml/itemProps4.xml><?xml version="1.0" encoding="utf-8"?>
<ds:datastoreItem xmlns:ds="http://schemas.openxmlformats.org/officeDocument/2006/customXml" ds:itemID="{18A1DE35-E3A5-4422-B59F-8A1FDFB0F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software</dc:creator>
  <cp:lastModifiedBy>ImagenX64</cp:lastModifiedBy>
  <cp:lastPrinted>2014-03-05T15:02:37Z</cp:lastPrinted>
  <dcterms:created xsi:type="dcterms:W3CDTF">2000-05-12T16:46:09Z</dcterms:created>
  <dcterms:modified xsi:type="dcterms:W3CDTF">2014-03-05T15:03:24Z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0x010100309CE9BD6A7AF7449AD34A8EF8CB65E9</vt:lpwstr>
  </property>
  <property fmtid="{D5CDD505-2E9C-101B-9397-08002B2CF9AE}" pid="3" name="_dlc_DocIdItemGuid">
    <vt:lpwstr>8209601d-9ea6-445e-a992-206f579f93c3</vt:lpwstr>
  </property>
</Properties>
</file>