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5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eLibro" defaultThemeVersion="124226"/>
  <bookViews>
    <workbookView xWindow="-15" yWindow="-15" windowWidth="5100" windowHeight="8520" tabRatio="1000" activeTab="1"/>
  </bookViews>
  <sheets>
    <sheet name="BALANCE GRAL" sheetId="39" r:id="rId1"/>
    <sheet name="ESTADO DE RESULTADOS" sheetId="40" r:id="rId2"/>
    <sheet name="MACRO_CONVERT" sheetId="14" state="veryHidden" r:id="rId3"/>
    <sheet name="Hoja1" sheetId="4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HK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_Order1" hidden="1">0</definedName>
    <definedName name="AFH">[1]SalesStat!$H$7</definedName>
    <definedName name="BABY">[1]SalesStat!$H$5</definedName>
    <definedName name="Category">'[2]2 Settings'!#REF!</definedName>
    <definedName name="CLOSING_DATE">[3]Sheet1!$D$10</definedName>
    <definedName name="COMPANY">[3]Sheet1!$D$8</definedName>
    <definedName name="COPIA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CT">[1]SalesStat!$H$6</definedName>
    <definedName name="currency">[4]Settings!$E$20</definedName>
    <definedName name="DATE">[3]Sheet1!$D$14</definedName>
    <definedName name="Exchangerates">'[5]EAR-CC'!$Z$12:$AA$44</definedName>
    <definedName name="FEM">[1]SalesStat!$H$3</definedName>
    <definedName name="FEM_PC">[1]SalesStat!$H$3</definedName>
    <definedName name="HOJA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1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16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2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3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4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5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7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INCO">[1]SalesStat!$H$4</definedName>
    <definedName name="is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ISSUED_BY">[3]Sheet1!$D$12</definedName>
    <definedName name="ITE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mq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NET_TURNOVER_BS">[3]Sheet1!$G$7</definedName>
    <definedName name="NET_TURNOVER_EXT">[3]Sheet1!$G$6</definedName>
    <definedName name="pal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PB">[1]SalesStat!$H$8</definedName>
    <definedName name="Roe">'[2]2 Settings'!$B$4</definedName>
    <definedName name="SCA_share">'[2]2 Settings'!$B$3</definedName>
    <definedName name="testing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3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4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Unit">'[2]2 Settings'!#REF!</definedName>
    <definedName name="wrn.Kvartalsrapport.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</definedNames>
  <calcPr calcId="145621"/>
</workbook>
</file>

<file path=xl/calcChain.xml><?xml version="1.0" encoding="utf-8"?>
<calcChain xmlns="http://schemas.openxmlformats.org/spreadsheetml/2006/main">
  <c r="C36" i="39" l="1"/>
  <c r="C120" i="39" l="1"/>
  <c r="E18" i="40" l="1"/>
  <c r="C113" i="39"/>
  <c r="E28" i="40"/>
  <c r="D28" i="40"/>
  <c r="D23" i="40"/>
  <c r="D116" i="39"/>
  <c r="D84" i="39"/>
  <c r="C116" i="39"/>
  <c r="C44" i="41" l="1"/>
  <c r="B44" i="41"/>
  <c r="C40" i="41"/>
  <c r="B40" i="41"/>
  <c r="C36" i="41"/>
  <c r="B36" i="41"/>
  <c r="C28" i="41"/>
  <c r="B28" i="41"/>
  <c r="C19" i="41"/>
  <c r="B19" i="41"/>
  <c r="C16" i="41"/>
  <c r="B16" i="41"/>
  <c r="C5" i="41"/>
  <c r="C46" i="41" s="1"/>
  <c r="B5" i="41"/>
  <c r="B46" i="41" s="1"/>
  <c r="C11" i="41"/>
  <c r="B11" i="41"/>
  <c r="E2" i="41"/>
  <c r="E3" i="41"/>
  <c r="E4" i="41"/>
  <c r="E7" i="41"/>
  <c r="E42" i="41"/>
  <c r="E44" i="41" s="1"/>
  <c r="E43" i="41"/>
  <c r="E8" i="41"/>
  <c r="E9" i="41"/>
  <c r="E10" i="41"/>
  <c r="E30" i="41"/>
  <c r="E36" i="41" s="1"/>
  <c r="E31" i="41"/>
  <c r="E32" i="41"/>
  <c r="E33" i="41"/>
  <c r="E34" i="41"/>
  <c r="E35" i="41"/>
  <c r="E13" i="41"/>
  <c r="E16" i="41" s="1"/>
  <c r="E14" i="41"/>
  <c r="E15" i="41"/>
  <c r="E21" i="41"/>
  <c r="E28" i="41" s="1"/>
  <c r="E22" i="41"/>
  <c r="E23" i="41"/>
  <c r="E24" i="41"/>
  <c r="E25" i="41"/>
  <c r="E26" i="41"/>
  <c r="E27" i="41"/>
  <c r="E38" i="41"/>
  <c r="E40" i="41" s="1"/>
  <c r="E39" i="41"/>
  <c r="E18" i="41"/>
  <c r="E19" i="41" s="1"/>
  <c r="E11" i="41" l="1"/>
  <c r="E5" i="41"/>
  <c r="E46" i="41"/>
  <c r="D97" i="39" l="1"/>
  <c r="D78" i="39"/>
  <c r="E23" i="40"/>
  <c r="C84" i="39" l="1"/>
  <c r="C22" i="39"/>
  <c r="D120" i="39"/>
  <c r="D42" i="39"/>
  <c r="D36" i="39"/>
  <c r="D17" i="39"/>
  <c r="C17" i="39"/>
  <c r="C32" i="39" s="1"/>
  <c r="C80" i="39"/>
  <c r="D80" i="39"/>
  <c r="D95" i="39" s="1"/>
  <c r="D107" i="39"/>
  <c r="E14" i="40"/>
  <c r="E10" i="40"/>
  <c r="C42" i="39"/>
  <c r="D113" i="39"/>
  <c r="D126" i="39" s="1"/>
  <c r="C45" i="39" l="1"/>
  <c r="C47" i="39" s="1"/>
  <c r="E16" i="40"/>
  <c r="D45" i="39"/>
  <c r="C95" i="39"/>
  <c r="C97" i="39"/>
  <c r="C107" i="39" s="1"/>
  <c r="D22" i="39"/>
  <c r="D32" i="39" s="1"/>
  <c r="D10" i="40"/>
  <c r="D14" i="40"/>
  <c r="D18" i="40"/>
  <c r="E9" i="40"/>
  <c r="D9" i="40"/>
  <c r="D109" i="39"/>
  <c r="D128" i="39" s="1"/>
  <c r="C126" i="39"/>
  <c r="C78" i="39"/>
  <c r="E31" i="40" l="1"/>
  <c r="E21" i="40"/>
  <c r="D16" i="40"/>
  <c r="D21" i="40" s="1"/>
  <c r="C109" i="39"/>
  <c r="C128" i="39" s="1"/>
  <c r="E34" i="40"/>
  <c r="D47" i="39"/>
  <c r="D31" i="40" l="1"/>
  <c r="D34" i="40" s="1"/>
</calcChain>
</file>

<file path=xl/sharedStrings.xml><?xml version="1.0" encoding="utf-8"?>
<sst xmlns="http://schemas.openxmlformats.org/spreadsheetml/2006/main" count="189" uniqueCount="172">
  <si>
    <t xml:space="preserve">     Clientes </t>
  </si>
  <si>
    <t xml:space="preserve">     Otros deudores </t>
  </si>
  <si>
    <t xml:space="preserve">     Provisiones deudores </t>
  </si>
  <si>
    <t xml:space="preserve">     Materias primas </t>
  </si>
  <si>
    <t xml:space="preserve">     Productos en proceso </t>
  </si>
  <si>
    <t xml:space="preserve">     Productos terminados </t>
  </si>
  <si>
    <t xml:space="preserve">     Materiales repuestos y accesor </t>
  </si>
  <si>
    <t xml:space="preserve">     Inventarios en transito </t>
  </si>
  <si>
    <t xml:space="preserve">     Otros inventarios </t>
  </si>
  <si>
    <t xml:space="preserve">     Provisiones inventarios </t>
  </si>
  <si>
    <t xml:space="preserve">     Depreciacion acumulada </t>
  </si>
  <si>
    <t xml:space="preserve">     Depreciacion diferida </t>
  </si>
  <si>
    <t xml:space="preserve">     Costo propiedades planta y equipo</t>
  </si>
  <si>
    <t xml:space="preserve">     Valoriz. de inversiones </t>
  </si>
  <si>
    <t xml:space="preserve">     Valoriz. de propied planta y equipo</t>
  </si>
  <si>
    <t xml:space="preserve">     Obligaciones moneda legal </t>
  </si>
  <si>
    <t xml:space="preserve">     A companias vinculadas </t>
  </si>
  <si>
    <t xml:space="preserve">     Dividendos y participaciones </t>
  </si>
  <si>
    <t xml:space="preserve">     Otras cuentas por pagar </t>
  </si>
  <si>
    <t xml:space="preserve">     Obligaciones moneda extranjera </t>
  </si>
  <si>
    <t xml:space="preserve">     Prima en colocacion de accione </t>
  </si>
  <si>
    <t xml:space="preserve">     Metodo de Participacion y Otra </t>
  </si>
  <si>
    <t xml:space="preserve">     Ventas y/o Prest Servicios Nacionales </t>
  </si>
  <si>
    <t xml:space="preserve">     Ventas y/o Prest Servicios Extranjeros </t>
  </si>
  <si>
    <t xml:space="preserve">     Costos de Ventas y Prest Servicios </t>
  </si>
  <si>
    <t xml:space="preserve">     Gastos de Administracion </t>
  </si>
  <si>
    <t xml:space="preserve">     Gastos de Ventas </t>
  </si>
  <si>
    <t xml:space="preserve">     Otras Ventas </t>
  </si>
  <si>
    <t xml:space="preserve">     Financieros </t>
  </si>
  <si>
    <t xml:space="preserve">     Otros Ingresos no Operacionales </t>
  </si>
  <si>
    <t xml:space="preserve">     Otros Gastos no Operacionales </t>
  </si>
  <si>
    <t xml:space="preserve">DISPONIBLE </t>
  </si>
  <si>
    <t xml:space="preserve">INVERSIONES TEMPORALES </t>
  </si>
  <si>
    <t xml:space="preserve">DEUDORES </t>
  </si>
  <si>
    <t xml:space="preserve">INVENTARIO </t>
  </si>
  <si>
    <t xml:space="preserve">DIFERIDOS </t>
  </si>
  <si>
    <t xml:space="preserve">TOTAL ACTIVO CORRIENTE </t>
  </si>
  <si>
    <t xml:space="preserve">INVERSIONES A LARGO PLAZO </t>
  </si>
  <si>
    <t xml:space="preserve">DEUDORES A LARGO PLAZO </t>
  </si>
  <si>
    <t xml:space="preserve">PROPIEDADES PLANTA Y EQUIPO </t>
  </si>
  <si>
    <t xml:space="preserve">INTANGIBLES </t>
  </si>
  <si>
    <t xml:space="preserve">TOTAL VALORIZACIONES </t>
  </si>
  <si>
    <t xml:space="preserve">TOTAL ACTIVO LARGO PLAZO </t>
  </si>
  <si>
    <t xml:space="preserve">TOTAL ACTIVO </t>
  </si>
  <si>
    <t xml:space="preserve">DEUDORES CONTROL </t>
  </si>
  <si>
    <t xml:space="preserve">RESPONSABILIDADES CONTINGENTES </t>
  </si>
  <si>
    <t xml:space="preserve">OTRAS CUENTAS ORDEN DEUDORAS </t>
  </si>
  <si>
    <t xml:space="preserve">ORDEN ACREEDORAS </t>
  </si>
  <si>
    <t xml:space="preserve">OBLIGACIONES FINANCIERAS </t>
  </si>
  <si>
    <t xml:space="preserve">PROVEEDORES </t>
  </si>
  <si>
    <t xml:space="preserve">CUENTAS POR PAGAR </t>
  </si>
  <si>
    <t xml:space="preserve">IMPUESTOS GRAVAMENES </t>
  </si>
  <si>
    <t xml:space="preserve">OBLIGACIONES LABORALES </t>
  </si>
  <si>
    <t xml:space="preserve">PASIVOS ESTIMADOS </t>
  </si>
  <si>
    <t xml:space="preserve">OTROS PASIVOS </t>
  </si>
  <si>
    <t xml:space="preserve">TOTAL PASIVO CORRIENTE </t>
  </si>
  <si>
    <t xml:space="preserve">PASIVOS ESTIMADOS Y PROVISIONE </t>
  </si>
  <si>
    <t xml:space="preserve">TOTAL PASIVO NO CORRIENTE </t>
  </si>
  <si>
    <t xml:space="preserve">TOTAL PASIVO </t>
  </si>
  <si>
    <t xml:space="preserve">SUPERAVIT DE CAPITAL </t>
  </si>
  <si>
    <t xml:space="preserve">RESERVAS </t>
  </si>
  <si>
    <t xml:space="preserve">REVALORIZACION DEL PATRIMONIO </t>
  </si>
  <si>
    <t xml:space="preserve">RESULTADOS DEL EJERCICIO </t>
  </si>
  <si>
    <t xml:space="preserve">SUPERAVIT POR VALORIZACIONES </t>
  </si>
  <si>
    <t xml:space="preserve">TOTAL PATRIMONIO </t>
  </si>
  <si>
    <t xml:space="preserve">TOTAL PASIVO Y PATRIMONIO </t>
  </si>
  <si>
    <t xml:space="preserve">DEUDORAS CONTROL POR CONTRA </t>
  </si>
  <si>
    <t xml:space="preserve">RESPONSABILIDADES POR CONTRA </t>
  </si>
  <si>
    <t xml:space="preserve">OTRAS ORDEN ACREEDORAS </t>
  </si>
  <si>
    <t xml:space="preserve">Ingresos Operacionales </t>
  </si>
  <si>
    <t xml:space="preserve">Menos Costo de Ventas </t>
  </si>
  <si>
    <t xml:space="preserve">UTILIDAD BRUTA </t>
  </si>
  <si>
    <t xml:space="preserve">Menos Gastos Operacionales </t>
  </si>
  <si>
    <t xml:space="preserve">UTILIDAD OPERACIONAL </t>
  </si>
  <si>
    <t xml:space="preserve">Ingresos no Operacionales </t>
  </si>
  <si>
    <t xml:space="preserve">Menos Gastos no Operacionales </t>
  </si>
  <si>
    <t xml:space="preserve">UTILIDAD ANTES DE IMPUESTOS </t>
  </si>
  <si>
    <t xml:space="preserve">Menos Impuestos de Renta y Complementarios </t>
  </si>
  <si>
    <t xml:space="preserve">GANANCIAS Y PERDIDAS </t>
  </si>
  <si>
    <t xml:space="preserve">El estado de resultados presenta los saldos acumulados en lo corrido del año, por lo tanto,  </t>
  </si>
  <si>
    <t>para efectos de análisis, tenga en cuenta el último cierre del ejercicio en el encabezado de esta página.</t>
  </si>
  <si>
    <t>PRODUCTOS FAMILIA S.A</t>
  </si>
  <si>
    <t>BALANCE GENERAL</t>
  </si>
  <si>
    <t>(Millones de Pesos Colombianos)</t>
  </si>
  <si>
    <t xml:space="preserve">Trimestre año actual </t>
  </si>
  <si>
    <t>Trimestre año anterior</t>
  </si>
  <si>
    <t>Activo</t>
  </si>
  <si>
    <t>Pasivo y patrimonio de los accionistas</t>
  </si>
  <si>
    <t>ESTADO DE RESULTADOS</t>
  </si>
  <si>
    <t xml:space="preserve">     Socios y accionistas</t>
  </si>
  <si>
    <t>RESULTADOS EJERCICIOS ANTERIORES</t>
  </si>
  <si>
    <t xml:space="preserve">     Otros Ingresos Operacionales</t>
  </si>
  <si>
    <t xml:space="preserve">     Dividendos y participaciones</t>
  </si>
  <si>
    <t>PROVEEDORES</t>
  </si>
  <si>
    <t xml:space="preserve">     Obligatorias </t>
  </si>
  <si>
    <t xml:space="preserve">     Reservas Estatutarias</t>
  </si>
  <si>
    <t xml:space="preserve">     Reservas Ocasionales</t>
  </si>
  <si>
    <t xml:space="preserve">     Otras reservas </t>
  </si>
  <si>
    <t xml:space="preserve"> </t>
  </si>
  <si>
    <t>INTANGIBLES</t>
  </si>
  <si>
    <t xml:space="preserve">     Obligaciones moneda Extranjera</t>
  </si>
  <si>
    <t xml:space="preserve">     Iva Retenido </t>
  </si>
  <si>
    <t>CUENTAS POR PAGAR</t>
  </si>
  <si>
    <t>CAPITAL SOCIAL</t>
  </si>
  <si>
    <t>OTROS PASIVOS</t>
  </si>
  <si>
    <t xml:space="preserve">     Impto. De ind. Y comercio</t>
  </si>
  <si>
    <t>IMPUESTOS</t>
  </si>
  <si>
    <t xml:space="preserve">001350002F C X C ING.X C. DIVIDENDOS Y/O PARTICIPACIONES   </t>
  </si>
  <si>
    <t xml:space="preserve">15100001   DEUDORES CLIENTES NACIONALES DE MERCANCIAS      </t>
  </si>
  <si>
    <t xml:space="preserve">15110001   DEUDORES CLIENTES DEL EXTERIOR DE MERCANCIAS    </t>
  </si>
  <si>
    <t xml:space="preserve">15110098   DEUD.CLIENTES EXTERIOR EXT./AJTE X DIF.EN T.CAM </t>
  </si>
  <si>
    <t xml:space="preserve">15110099   DEUD.CLIENTES EXTERIOR INT./AJTE X DIF.EN T.CAM </t>
  </si>
  <si>
    <t xml:space="preserve">15150001   CXC PROVISION CARTERA CLIENTES NACIONALES       </t>
  </si>
  <si>
    <t xml:space="preserve">15150002   CXC PROVISION CARTERA CLIENTES DEL EXTERIOR     </t>
  </si>
  <si>
    <t xml:space="preserve">15620001   DEUD. CTAS CIALES / CTAS ENTRE CIAS VINC. SCA C </t>
  </si>
  <si>
    <t xml:space="preserve">15750001   DEUD. CTAS CIALES / CXC CTAS ENTRE CIAS VINC. C </t>
  </si>
  <si>
    <t xml:space="preserve">16100001   CXC EMPLEADOS PRESTAMO VIVIENDA ORDINARIO       </t>
  </si>
  <si>
    <t xml:space="preserve">16100005   CXC EMPLEADOS PRESTAMO CALAMIDAD DOMESTICA      </t>
  </si>
  <si>
    <t xml:space="preserve">16100006   CXC EMPLEADOS PRESTAMO PROMOCIONES              </t>
  </si>
  <si>
    <t xml:space="preserve">16100007   CXC EMPLEADOS PRESTAMO ESPECIAL CON INTERES     </t>
  </si>
  <si>
    <t xml:space="preserve">16100011   CXC EMPLEADOS PRESTAMOS POR PAGOS A TERCEROS    </t>
  </si>
  <si>
    <t xml:space="preserve">16100012   CXC EMPLEADOS PRESTAMO ESPECIAL SIN INTERES     </t>
  </si>
  <si>
    <t xml:space="preserve">16110001   C X C ANTICIPOS Y AVANCES A TRABAJADORES        </t>
  </si>
  <si>
    <t xml:space="preserve">16120001   C X C ANTICIPOS Y AVANCES A PROVEEDORES         </t>
  </si>
  <si>
    <t xml:space="preserve">16130003   C X C ANTICIPOS Y AVANCES VARIOS                </t>
  </si>
  <si>
    <t xml:space="preserve">16400005   C X C ANTICIPO IMPUESTO INDTRIA Y CIO           </t>
  </si>
  <si>
    <t xml:space="preserve">16400007   C X C ANTICIPO RET FTE/ OTRAS RETENCIONES       </t>
  </si>
  <si>
    <t xml:space="preserve">16400008   C X C ANTICIPO RET FTE/ RENDIMIENTOS FINANCIERO </t>
  </si>
  <si>
    <t xml:space="preserve">16400010   C X C ANTICIPO RET FTE/ SERVICIOS               </t>
  </si>
  <si>
    <t xml:space="preserve">16400012   C X C ANTICIPO RET FTE/ VENTAS                  </t>
  </si>
  <si>
    <t xml:space="preserve">16400017   C XC ANTPOS OTROS IMPTO INDTRIA Y CIO          </t>
  </si>
  <si>
    <t xml:space="preserve">16400018   C x  C ANTICIPOS OTROS - IVA RETENIDO          </t>
  </si>
  <si>
    <t xml:space="preserve">16810006   CXC DEUDORES V/S OTROS DEUDORES VARIOS         </t>
  </si>
  <si>
    <t xml:space="preserve">16810021   AJTES AUTOMAT. CARTERA RETENCION ICA           </t>
  </si>
  <si>
    <t xml:space="preserve"> 001350002F C X C ING.X C. DIVIDENDOS Y/O PARTICIPACIONES    </t>
  </si>
  <si>
    <t xml:space="preserve"> 15100001   DEUDORES CLIENTES NACIONALES DE MERCANCIAS       </t>
  </si>
  <si>
    <t xml:space="preserve"> 15110001   DEUDORES CLIENTES DEL EXTERIOR DE MERCANCIAS     </t>
  </si>
  <si>
    <t xml:space="preserve"> 15110098   DEUD.CLIENTES EXTERIOR EXT./AJTE X DIF.EN T.CAM  </t>
  </si>
  <si>
    <t xml:space="preserve"> 15110099   DEUD.CLIENTES EXTERIOR INT./AJTE X DIF.EN T.CAM  </t>
  </si>
  <si>
    <t xml:space="preserve"> 15150001   CXC PROVISION CARTERA CLIENTES NACIONALES        </t>
  </si>
  <si>
    <t xml:space="preserve"> 15150002   CXC PROVISION CARTERA CLIENTES DEL EXTERIOR      </t>
  </si>
  <si>
    <t xml:space="preserve"> 15620001   DEUD. CTAS CIALES / CTAS ENTRE CIAS VINC. SCA C  </t>
  </si>
  <si>
    <t xml:space="preserve"> 15750001   DEUD. CTAS CIALES / CXC CTAS ENTRE CIAS VINC. C  </t>
  </si>
  <si>
    <t xml:space="preserve"> 15750006   DEUD. CTAS CTES CIALES/CTAS PTE ENTRE CIAS FAMI  </t>
  </si>
  <si>
    <t xml:space="preserve"> 16100001   CXC EMPLEADOS PRESTAMO VIVIENDA ORDINARIO        </t>
  </si>
  <si>
    <t xml:space="preserve"> 16100005   CXC EMPLEADOS PRESTAMO CALAMIDAD DOMESTICA       </t>
  </si>
  <si>
    <t xml:space="preserve"> 16100006   CXC EMPLEADOS PRESTAMO PROMOCIONES               </t>
  </si>
  <si>
    <t xml:space="preserve"> 16100007   CXC EMPLEADOS PRESTAMO ESPECIAL CON INTERES      </t>
  </si>
  <si>
    <t xml:space="preserve"> 16100011   CXC EMPLEADOS PRESTAMOS POR PAGOS A TERCEROS     </t>
  </si>
  <si>
    <t xml:space="preserve"> 16100012   CXC EMPLEADOS PRESTAMO ESPECIAL SIN INTERES      </t>
  </si>
  <si>
    <t xml:space="preserve"> 16110001   C X C ANTICIPOS Y AVANCES A TRABAJADORES         </t>
  </si>
  <si>
    <t xml:space="preserve"> 16120001   C X C ANTICIPOS Y AVANCES A PROVEEDORES          </t>
  </si>
  <si>
    <t xml:space="preserve"> 16130003   C X C ANTICIPOS Y AVANCES VARIOS                 </t>
  </si>
  <si>
    <t xml:space="preserve"> 16400005   C X C ANTICIPO IMPUESTO INDTRIA Y CIO            </t>
  </si>
  <si>
    <t xml:space="preserve"> 16400007   C X C ANTICIPO RET FTE/ OTRAS RETENCIONES        </t>
  </si>
  <si>
    <t xml:space="preserve"> 16400008   C X C ANTICIPO RET FTE/ RENDIMIENTOS FINANCIERO  </t>
  </si>
  <si>
    <t xml:space="preserve"> 16400010   C X C ANTICIPO RET FTE/ SERVICIOS                </t>
  </si>
  <si>
    <t xml:space="preserve"> 16400012   C X C ANTICIPO RET FTE/ VENTAS                   </t>
  </si>
  <si>
    <t xml:space="preserve">                                                             </t>
  </si>
  <si>
    <t xml:space="preserve"> 16400017   C XC ANTPOS OTROS IMPTO INDTRIA Y CIO            </t>
  </si>
  <si>
    <t xml:space="preserve"> 16400018   C x  C ANTICIPOS OTROS - IVA RETENIDO            </t>
  </si>
  <si>
    <t xml:space="preserve"> 16810006   CXC DEUDORES V/S OTROS DEUDORES VARIOS           </t>
  </si>
  <si>
    <t xml:space="preserve"> 16810021   AJTES AUTOMAT. CARTERA RETENCION ICA             </t>
  </si>
  <si>
    <t>1305</t>
  </si>
  <si>
    <t>1399</t>
  </si>
  <si>
    <t>1310</t>
  </si>
  <si>
    <t>1330</t>
  </si>
  <si>
    <t>1345</t>
  </si>
  <si>
    <t>1355</t>
  </si>
  <si>
    <t>1365</t>
  </si>
  <si>
    <t>Octubre - Diciembre / 2012</t>
  </si>
  <si>
    <t>Octubre - Diciembre /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</si>
</sst>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[$€]* #,##0.00_);_([$€]* \(#,##0.00\);_([$€]* &quot;-&quot;??_);_(@_)"/>
    <numFmt numFmtId="165" formatCode="#,##0.00\ &quot;kr&quot;;[Red]\-#,##0.00\ &quot;kr&quot;"/>
    <numFmt numFmtId="166" formatCode="_ * #,##0_)&quot;kr&quot;_ ;_ * \(#,##0\)&quot;kr&quot;_ ;_ * &quot;-&quot;_)&quot;kr&quot;_ ;_ @_ "/>
    <numFmt numFmtId="167" formatCode="_ * #,##0_)_k_r_ ;_ * \(#,##0\)_k_r_ ;_ * &quot;-&quot;_)_k_r_ ;_ @_ "/>
    <numFmt numFmtId="168" formatCode="#,##0;\(#,##0\)"/>
    <numFmt numFmtId="169" formatCode="_-&quot;öS&quot;\ * #,##0_-;\-&quot;öS&quot;\ * #,##0_-;_-&quot;öS&quot;\ * &quot;-&quot;_-;_-@_-"/>
    <numFmt numFmtId="170" formatCode="_-&quot;öS&quot;\ * #,##0.00_-;\-&quot;öS&quot;\ * #,##0.00_-;_-&quot;öS&quot;\ * &quot;-&quot;??_-;_-@_-"/>
    <numFmt numFmtId="171" formatCode="#,##0.0000"/>
    <numFmt numFmtId="172" formatCode="#,##0.00000000000000"/>
  </numFmts>
  <fonts count="20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b/>
      <sz val="10"/>
      <color indexed="10"/>
      <name val="Times New Roman"/>
      <family val="1"/>
    </font>
    <font>
      <sz val="12"/>
      <name val="Arial MT"/>
    </font>
    <font>
      <sz val="10"/>
      <name val="Helv"/>
    </font>
    <font>
      <sz val="7.5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b/>
      <sz val="7.5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48">
    <xf numFmtId="0" fontId="0" fillId="0" borderId="0"/>
    <xf numFmtId="168" fontId="12" fillId="0" borderId="1"/>
    <xf numFmtId="164" fontId="1" fillId="0" borderId="0" applyFont="0" applyFill="0" applyBorder="0" applyAlignment="0" applyProtection="0"/>
    <xf numFmtId="4" fontId="2" fillId="9" borderId="2" applyNumberFormat="0" applyProtection="0">
      <alignment vertical="center"/>
    </xf>
    <xf numFmtId="4" fontId="7" fillId="10" borderId="2" applyNumberFormat="0" applyProtection="0">
      <alignment vertical="center"/>
    </xf>
    <xf numFmtId="4" fontId="2" fillId="10" borderId="2" applyNumberFormat="0" applyProtection="0">
      <alignment horizontal="left" vertical="center" indent="1"/>
    </xf>
    <xf numFmtId="0" fontId="2" fillId="10" borderId="2" applyNumberFormat="0" applyProtection="0">
      <alignment horizontal="left" vertical="top" indent="1"/>
    </xf>
    <xf numFmtId="4" fontId="2" fillId="11" borderId="1" applyNumberFormat="0" applyProtection="0">
      <alignment horizontal="left" vertical="center" indent="1"/>
    </xf>
    <xf numFmtId="4" fontId="3" fillId="4" borderId="2" applyNumberFormat="0" applyProtection="0">
      <alignment horizontal="right" vertical="center"/>
    </xf>
    <xf numFmtId="4" fontId="3" fillId="3" borderId="2" applyNumberFormat="0" applyProtection="0">
      <alignment horizontal="right" vertical="center"/>
    </xf>
    <xf numFmtId="4" fontId="3" fillId="7" borderId="2" applyNumberFormat="0" applyProtection="0">
      <alignment horizontal="right" vertical="center"/>
    </xf>
    <xf numFmtId="4" fontId="3" fillId="8" borderId="2" applyNumberFormat="0" applyProtection="0">
      <alignment horizontal="right" vertical="center"/>
    </xf>
    <xf numFmtId="4" fontId="3" fillId="12" borderId="2" applyNumberFormat="0" applyProtection="0">
      <alignment horizontal="right" vertical="center"/>
    </xf>
    <xf numFmtId="4" fontId="3" fillId="13" borderId="2" applyNumberFormat="0" applyProtection="0">
      <alignment horizontal="right" vertical="center"/>
    </xf>
    <xf numFmtId="4" fontId="3" fillId="5" borderId="2" applyNumberFormat="0" applyProtection="0">
      <alignment horizontal="right" vertical="center"/>
    </xf>
    <xf numFmtId="4" fontId="3" fillId="6" borderId="2" applyNumberFormat="0" applyProtection="0">
      <alignment horizontal="right" vertical="center"/>
    </xf>
    <xf numFmtId="4" fontId="3" fillId="14" borderId="2" applyNumberFormat="0" applyProtection="0">
      <alignment horizontal="right" vertical="center"/>
    </xf>
    <xf numFmtId="4" fontId="2" fillId="15" borderId="3" applyNumberFormat="0" applyProtection="0">
      <alignment horizontal="left" vertical="center" indent="1"/>
    </xf>
    <xf numFmtId="4" fontId="3" fillId="16" borderId="0" applyNumberFormat="0" applyProtection="0">
      <alignment horizontal="left" vertical="center" indent="1"/>
    </xf>
    <xf numFmtId="4" fontId="8" fillId="17" borderId="0" applyNumberFormat="0" applyProtection="0">
      <alignment horizontal="left" vertical="center" indent="1"/>
    </xf>
    <xf numFmtId="4" fontId="3" fillId="2" borderId="2" applyNumberFormat="0" applyProtection="0">
      <alignment horizontal="right" vertical="center"/>
    </xf>
    <xf numFmtId="4" fontId="9" fillId="16" borderId="1" applyNumberFormat="0" applyProtection="0">
      <alignment horizontal="left" vertical="center" indent="1"/>
    </xf>
    <xf numFmtId="4" fontId="9" fillId="11" borderId="1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top" indent="1"/>
    </xf>
    <xf numFmtId="0" fontId="1" fillId="11" borderId="2" applyNumberFormat="0" applyProtection="0">
      <alignment horizontal="left" vertical="center" indent="1"/>
    </xf>
    <xf numFmtId="0" fontId="1" fillId="11" borderId="2" applyNumberFormat="0" applyProtection="0">
      <alignment horizontal="left" vertical="top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top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top" indent="1"/>
    </xf>
    <xf numFmtId="4" fontId="3" fillId="20" borderId="2" applyNumberFormat="0" applyProtection="0">
      <alignment vertical="center"/>
    </xf>
    <xf numFmtId="4" fontId="10" fillId="20" borderId="2" applyNumberFormat="0" applyProtection="0">
      <alignment vertical="center"/>
    </xf>
    <xf numFmtId="4" fontId="3" fillId="20" borderId="2" applyNumberFormat="0" applyProtection="0">
      <alignment horizontal="left" vertical="center" indent="1"/>
    </xf>
    <xf numFmtId="0" fontId="3" fillId="20" borderId="2" applyNumberFormat="0" applyProtection="0">
      <alignment horizontal="left" vertical="top" indent="1"/>
    </xf>
    <xf numFmtId="4" fontId="3" fillId="16" borderId="2" applyNumberFormat="0" applyProtection="0">
      <alignment horizontal="right" vertical="center"/>
    </xf>
    <xf numFmtId="4" fontId="10" fillId="16" borderId="2" applyNumberFormat="0" applyProtection="0">
      <alignment horizontal="right" vertical="center"/>
    </xf>
    <xf numFmtId="4" fontId="2" fillId="2" borderId="2" applyNumberFormat="0" applyProtection="0">
      <alignment horizontal="left" vertical="center" wrapText="1" indent="1"/>
    </xf>
    <xf numFmtId="0" fontId="3" fillId="11" borderId="2" applyNumberFormat="0" applyProtection="0">
      <alignment horizontal="left" vertical="top" indent="1"/>
    </xf>
    <xf numFmtId="4" fontId="11" fillId="21" borderId="0" applyNumberFormat="0" applyProtection="0">
      <alignment horizontal="left" vertical="center" indent="1"/>
    </xf>
    <xf numFmtId="4" fontId="6" fillId="16" borderId="2" applyNumberFormat="0" applyProtection="0">
      <alignment horizontal="right" vertical="center"/>
    </xf>
    <xf numFmtId="0" fontId="13" fillId="0" borderId="0"/>
    <xf numFmtId="167" fontId="1" fillId="0" borderId="0" applyFont="0" applyFill="0" applyBorder="0" applyAlignment="0" applyProtection="0"/>
    <xf numFmtId="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45">
    <xf numFmtId="0" fontId="0" fillId="0" borderId="0" xfId="0"/>
    <xf numFmtId="0" fontId="16" fillId="0" borderId="0" xfId="0" applyFont="1"/>
    <xf numFmtId="0" fontId="15" fillId="0" borderId="0" xfId="0" applyFont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4" fontId="0" fillId="0" borderId="0" xfId="0" applyNumberFormat="1"/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4" fontId="0" fillId="0" borderId="0" xfId="0" applyNumberFormat="1" applyFill="1"/>
    <xf numFmtId="4" fontId="5" fillId="0" borderId="0" xfId="0" applyNumberFormat="1" applyFont="1" applyFill="1" applyBorder="1" applyAlignment="1">
      <alignment horizontal="right" wrapText="1"/>
    </xf>
    <xf numFmtId="3" fontId="0" fillId="0" borderId="0" xfId="0" applyNumberForma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4" fillId="0" borderId="0" xfId="0" applyFont="1" applyFill="1" applyBorder="1"/>
    <xf numFmtId="4" fontId="4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4" fontId="5" fillId="0" borderId="0" xfId="0" applyNumberFormat="1" applyFont="1" applyBorder="1"/>
    <xf numFmtId="172" fontId="0" fillId="0" borderId="0" xfId="0" applyNumberFormat="1"/>
    <xf numFmtId="49" fontId="0" fillId="0" borderId="0" xfId="0" applyNumberFormat="1"/>
    <xf numFmtId="49" fontId="4" fillId="0" borderId="0" xfId="0" applyNumberFormat="1" applyFont="1"/>
    <xf numFmtId="0" fontId="4" fillId="0" borderId="0" xfId="0" applyFont="1" applyAlignment="1">
      <alignment horizontal="left"/>
    </xf>
    <xf numFmtId="3" fontId="4" fillId="0" borderId="0" xfId="0" applyNumberFormat="1" applyFont="1"/>
    <xf numFmtId="0" fontId="4" fillId="0" borderId="0" xfId="0" applyFont="1"/>
    <xf numFmtId="3" fontId="4" fillId="0" borderId="1" xfId="0" applyNumberFormat="1" applyFont="1" applyBorder="1"/>
    <xf numFmtId="0" fontId="4" fillId="0" borderId="1" xfId="0" applyFont="1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171" fontId="0" fillId="0" borderId="0" xfId="0" applyNumberFormat="1" applyFill="1"/>
    <xf numFmtId="3" fontId="5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DOWNFOOT" xfId="1"/>
    <cellStyle name="Euro" xfId="2"/>
    <cellStyle name="Normal" xfId="0" builtinId="0"/>
    <cellStyle name="SAPBEXaggData" xfId="3"/>
    <cellStyle name="SAPBEXaggDataEmph" xfId="4"/>
    <cellStyle name="SAPBEXaggItem" xfId="5"/>
    <cellStyle name="SAPBEXaggItemX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HLevel0" xfId="23"/>
    <cellStyle name="SAPBEXHLevel0X" xfId="24"/>
    <cellStyle name="SAPBEXHLevel1" xfId="25"/>
    <cellStyle name="SAPBEXHLevel1X" xfId="26"/>
    <cellStyle name="SAPBEXHLevel2" xfId="27"/>
    <cellStyle name="SAPBEXHLevel2X" xfId="28"/>
    <cellStyle name="SAPBEXHLevel3" xfId="29"/>
    <cellStyle name="SAPBEXHLevel3X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tandard_form-budget-98-inv01b" xfId="41"/>
    <cellStyle name="Tusental (0)_encl-13" xfId="42"/>
    <cellStyle name="Tusental_1-KLASS" xfId="43"/>
    <cellStyle name="Valuta (0)_encl-13" xfId="44"/>
    <cellStyle name="Valuta_1-KLASS" xfId="45"/>
    <cellStyle name="Währung [0]_2000projects" xfId="46"/>
    <cellStyle name="Währung_2000projects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LuzMZ\Configuraci&#243;n%20local\Archivos%20temporales%20de%20Internet\OLK15\Documents%20and%20Settings\dehpbra\Desktop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dehpbra\My%20Documents\HGM\05-Budget-forecast\Forecast%201\CAPEX%20F1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Mina%20Dokument\Excel\RAPPSYS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WilsonSL\Configuraci&#243;n%20local\Archivos%20temporales%20de%20Internet\OLK7\Input%20M%200502A_v1%20NCO5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TEMP\changesyea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Stat"/>
    </sheetNames>
    <sheetDataSet>
      <sheetData sheetId="0">
        <row r="3">
          <cell r="H3" t="e">
            <v>#N/A</v>
          </cell>
        </row>
        <row r="4">
          <cell r="H4" t="e">
            <v>#N/A</v>
          </cell>
        </row>
        <row r="5">
          <cell r="H5" t="e">
            <v>#N/A</v>
          </cell>
        </row>
        <row r="6">
          <cell r="H6" t="e">
            <v>#N/A</v>
          </cell>
        </row>
        <row r="7">
          <cell r="H7" t="e">
            <v>#N/A</v>
          </cell>
        </row>
        <row r="8">
          <cell r="H8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structions"/>
      <sheetName val="2 Settings"/>
      <sheetName val="3 Strategic LOC 100% "/>
      <sheetName val="4 Strategic USD SCA-share"/>
      <sheetName val="5 Current LOC 100%"/>
      <sheetName val="6 Current USD SCA-share"/>
    </sheetNames>
    <sheetDataSet>
      <sheetData sheetId="0"/>
      <sheetData sheetId="1" refreshError="1">
        <row r="3">
          <cell r="B3">
            <v>1</v>
          </cell>
        </row>
        <row r="4">
          <cell r="B4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TART"/>
      <sheetName val="HELP"/>
      <sheetName val="Input Report Heading"/>
      <sheetName val="Is the Report complete"/>
      <sheetName val="Income  statement"/>
      <sheetName val="BS Assets"/>
      <sheetName val="BS Debts"/>
      <sheetName val="Industries 1"/>
      <sheetName val="Encl-2"/>
      <sheetName val="Encl-4"/>
      <sheetName val="Encl-5"/>
      <sheetName val="Encl-6"/>
      <sheetName val="Encl-8"/>
      <sheetName val="Encl-10"/>
      <sheetName val="Encl-15"/>
      <sheetName val="Encl-17"/>
      <sheetName val="Encl-3"/>
      <sheetName val="Encl-7"/>
      <sheetName val="Encl-12"/>
      <sheetName val="Encl-14"/>
      <sheetName val="Encl-16"/>
      <sheetName val="Encl-19"/>
      <sheetName val="Encl-20"/>
      <sheetName val="Encl-1"/>
      <sheetName val="Encl-9"/>
      <sheetName val="Encl-11"/>
      <sheetName val="Encl-13"/>
      <sheetName val="Encl-18"/>
      <sheetName val="encl-22"/>
      <sheetName val="NOTES 1"/>
      <sheetName val="NOTES 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HIS"/>
      <sheetName val="HIS encl"/>
      <sheetName val="FXTrans"/>
      <sheetName val="OC"/>
      <sheetName val="Volumes"/>
      <sheetName val="IS5"/>
      <sheetName val="IS6"/>
      <sheetName val="IS7"/>
      <sheetName val="IS8_5300"/>
      <sheetName val="IS8_5500"/>
      <sheetName val="IS8_5700"/>
      <sheetName val="IS9"/>
      <sheetName val="IS10"/>
      <sheetName val="IS11"/>
      <sheetName val="OB"/>
      <sheetName val="BS"/>
      <sheetName val="Int Assets"/>
      <sheetName val="Tang. Assets"/>
      <sheetName val="BS18"/>
      <sheetName val="CF_RR7"/>
      <sheetName val="CF"/>
      <sheetName val="CF1"/>
      <sheetName val="CF Capex"/>
    </sheetNames>
    <sheetDataSet>
      <sheetData sheetId="0">
        <row r="20">
          <cell r="E20" t="str">
            <v>LOC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-CC"/>
    </sheetNames>
    <sheetDataSet>
      <sheetData sheetId="0" refreshError="1">
        <row r="12">
          <cell r="Z12" t="str">
            <v>AUD</v>
          </cell>
        </row>
        <row r="13">
          <cell r="Z13" t="str">
            <v>BRL</v>
          </cell>
        </row>
        <row r="14">
          <cell r="Z14" t="str">
            <v>CAD</v>
          </cell>
        </row>
        <row r="15">
          <cell r="Z15" t="str">
            <v>CHF</v>
          </cell>
        </row>
        <row r="16">
          <cell r="Z16" t="str">
            <v>CNY</v>
          </cell>
        </row>
        <row r="17">
          <cell r="Z17" t="str">
            <v>COP</v>
          </cell>
        </row>
        <row r="18">
          <cell r="Z18" t="str">
            <v>CRC</v>
          </cell>
        </row>
        <row r="19">
          <cell r="Z19" t="str">
            <v>CZK</v>
          </cell>
        </row>
        <row r="20">
          <cell r="Z20" t="str">
            <v>DKK</v>
          </cell>
        </row>
        <row r="21">
          <cell r="Z21" t="str">
            <v>DOP</v>
          </cell>
        </row>
        <row r="22">
          <cell r="Z22" t="str">
            <v>ECS</v>
          </cell>
        </row>
        <row r="23">
          <cell r="Z23" t="str">
            <v>EUR</v>
          </cell>
        </row>
        <row r="24">
          <cell r="Z24" t="str">
            <v>GBP</v>
          </cell>
        </row>
        <row r="25">
          <cell r="Z25" t="str">
            <v>GRD</v>
          </cell>
        </row>
        <row r="26">
          <cell r="Z26" t="str">
            <v>HUF</v>
          </cell>
        </row>
        <row r="27">
          <cell r="Z27" t="str">
            <v>INR</v>
          </cell>
        </row>
        <row r="28">
          <cell r="Z28" t="str">
            <v>JPY</v>
          </cell>
        </row>
        <row r="29">
          <cell r="Z29" t="str">
            <v>MXN</v>
          </cell>
        </row>
        <row r="30">
          <cell r="Z30" t="str">
            <v>NOK</v>
          </cell>
        </row>
        <row r="31">
          <cell r="Z31" t="str">
            <v>PEN</v>
          </cell>
        </row>
        <row r="32">
          <cell r="Z32" t="str">
            <v>PHP</v>
          </cell>
        </row>
        <row r="33">
          <cell r="Z33" t="str">
            <v>PLN</v>
          </cell>
        </row>
        <row r="34">
          <cell r="Z34" t="str">
            <v>RUB</v>
          </cell>
        </row>
        <row r="35">
          <cell r="Z35" t="str">
            <v>SAR</v>
          </cell>
        </row>
        <row r="36">
          <cell r="Z36" t="str">
            <v>SEK</v>
          </cell>
        </row>
        <row r="37">
          <cell r="Z37" t="str">
            <v>SGD</v>
          </cell>
        </row>
        <row r="38">
          <cell r="Z38" t="str">
            <v>SKK</v>
          </cell>
        </row>
        <row r="39">
          <cell r="Z39" t="str">
            <v>THB</v>
          </cell>
        </row>
        <row r="40">
          <cell r="Z40" t="str">
            <v>TND</v>
          </cell>
        </row>
        <row r="41">
          <cell r="Z41" t="str">
            <v>TRL</v>
          </cell>
        </row>
        <row r="42">
          <cell r="Z42" t="str">
            <v>TWD</v>
          </cell>
        </row>
        <row r="43">
          <cell r="Z43" t="str">
            <v>USD</v>
          </cell>
        </row>
        <row r="44">
          <cell r="Z44" t="str">
            <v>ZAR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6:J136"/>
  <sheetViews>
    <sheetView topLeftCell="A109" workbookViewId="0">
      <selection activeCell="D134" sqref="D134"/>
    </sheetView>
  </sheetViews>
  <sheetFormatPr baseColWidth="10" defaultRowHeight="12.75"/>
  <cols>
    <col min="1" max="1" width="40.140625" customWidth="1"/>
    <col min="2" max="2" width="1.42578125" customWidth="1"/>
    <col min="3" max="4" width="27.5703125" bestFit="1" customWidth="1"/>
    <col min="5" max="5" width="14.7109375" bestFit="1" customWidth="1"/>
    <col min="6" max="6" width="18.42578125" bestFit="1" customWidth="1"/>
    <col min="8" max="8" width="17.28515625" bestFit="1" customWidth="1"/>
  </cols>
  <sheetData>
    <row r="6" spans="1:4">
      <c r="A6" s="43" t="s">
        <v>81</v>
      </c>
      <c r="B6" s="43"/>
      <c r="C6" s="43"/>
      <c r="D6" s="43"/>
    </row>
    <row r="7" spans="1:4">
      <c r="A7" s="36"/>
      <c r="B7" s="36"/>
      <c r="C7" s="36"/>
      <c r="D7" s="36"/>
    </row>
    <row r="8" spans="1:4">
      <c r="A8" s="43" t="s">
        <v>82</v>
      </c>
      <c r="B8" s="43"/>
      <c r="C8" s="43"/>
      <c r="D8" s="43"/>
    </row>
    <row r="9" spans="1:4">
      <c r="A9" s="44" t="s">
        <v>83</v>
      </c>
      <c r="B9" s="44"/>
      <c r="C9" s="44"/>
      <c r="D9" s="44"/>
    </row>
    <row r="10" spans="1:4" ht="9.75" customHeight="1">
      <c r="A10" s="37"/>
      <c r="B10" s="37"/>
      <c r="C10" s="37"/>
      <c r="D10" s="37"/>
    </row>
    <row r="11" spans="1:4" ht="9.75" customHeight="1"/>
    <row r="12" spans="1:4" ht="12" customHeight="1">
      <c r="A12" s="42" t="s">
        <v>86</v>
      </c>
      <c r="B12" s="42"/>
      <c r="C12" s="4" t="s">
        <v>84</v>
      </c>
      <c r="D12" s="4" t="s">
        <v>85</v>
      </c>
    </row>
    <row r="13" spans="1:4" ht="24.75" customHeight="1">
      <c r="A13" s="42"/>
      <c r="B13" s="42"/>
      <c r="C13" s="4" t="s">
        <v>170</v>
      </c>
      <c r="D13" s="4" t="s">
        <v>171</v>
      </c>
    </row>
    <row r="14" spans="1:4" ht="12.75" customHeight="1"/>
    <row r="15" spans="1:4" ht="12.75" customHeight="1">
      <c r="A15" s="5" t="s">
        <v>31</v>
      </c>
      <c r="B15" s="2"/>
      <c r="C15" s="18">
        <v>16000.536</v>
      </c>
      <c r="D15" s="18">
        <v>10485.128000000001</v>
      </c>
    </row>
    <row r="16" spans="1:4" ht="12.75" customHeight="1">
      <c r="A16" s="5" t="s">
        <v>32</v>
      </c>
      <c r="B16" s="2"/>
      <c r="C16" s="18">
        <v>28259.205999999998</v>
      </c>
      <c r="D16" s="18">
        <v>3112.6579999999999</v>
      </c>
    </row>
    <row r="17" spans="1:10" ht="12.75" customHeight="1">
      <c r="A17" s="5" t="s">
        <v>33</v>
      </c>
      <c r="B17" s="2"/>
      <c r="C17" s="6">
        <f>SUM(C18:C20)+C21</f>
        <v>236342.57</v>
      </c>
      <c r="D17" s="6">
        <f>SUM(D18:D20)+D21</f>
        <v>163314.35</v>
      </c>
      <c r="E17" s="13"/>
    </row>
    <row r="18" spans="1:10" ht="12.75" customHeight="1">
      <c r="A18" s="5" t="s">
        <v>0</v>
      </c>
      <c r="B18" s="2"/>
      <c r="C18" s="6">
        <v>106332.89</v>
      </c>
      <c r="D18" s="6">
        <v>100674.08</v>
      </c>
      <c r="E18" s="26"/>
      <c r="F18" s="20"/>
      <c r="G18" s="20"/>
    </row>
    <row r="19" spans="1:10" ht="12.75" customHeight="1">
      <c r="A19" s="5" t="s">
        <v>89</v>
      </c>
      <c r="B19" s="2"/>
      <c r="C19" s="6">
        <v>0</v>
      </c>
      <c r="D19" s="6">
        <v>0</v>
      </c>
      <c r="E19" s="21"/>
      <c r="F19" s="22"/>
      <c r="G19" s="23"/>
      <c r="J19" s="19"/>
    </row>
    <row r="20" spans="1:10" ht="12.75" customHeight="1">
      <c r="A20" s="5" t="s">
        <v>1</v>
      </c>
      <c r="B20" s="2"/>
      <c r="C20" s="18">
        <v>131622.38</v>
      </c>
      <c r="D20" s="18">
        <v>64205.39</v>
      </c>
      <c r="E20" s="13"/>
      <c r="G20" s="27"/>
    </row>
    <row r="21" spans="1:10" ht="12.75" customHeight="1">
      <c r="A21" s="5" t="s">
        <v>2</v>
      </c>
      <c r="B21" s="2"/>
      <c r="C21" s="13">
        <v>-1612.7</v>
      </c>
      <c r="D21" s="6">
        <v>-1565.12</v>
      </c>
      <c r="E21" s="24"/>
      <c r="F21" s="21"/>
      <c r="G21" s="25"/>
    </row>
    <row r="22" spans="1:10" ht="12.75" customHeight="1">
      <c r="A22" s="5" t="s">
        <v>34</v>
      </c>
      <c r="B22" s="2"/>
      <c r="C22" s="6">
        <f>SUM(C23:C29)</f>
        <v>82283.479999999981</v>
      </c>
      <c r="D22" s="6">
        <f>SUM(D23:D29)</f>
        <v>87119.45</v>
      </c>
      <c r="E22" s="22"/>
      <c r="F22" s="22"/>
      <c r="G22" s="22"/>
    </row>
    <row r="23" spans="1:10" ht="12.75" customHeight="1">
      <c r="A23" s="5" t="s">
        <v>3</v>
      </c>
      <c r="B23" s="2"/>
      <c r="C23" s="6">
        <v>11867.64</v>
      </c>
      <c r="D23" s="6">
        <v>21288.35</v>
      </c>
      <c r="F23" s="38"/>
    </row>
    <row r="24" spans="1:10" ht="12.75" customHeight="1">
      <c r="A24" s="5" t="s">
        <v>4</v>
      </c>
      <c r="B24" s="2"/>
      <c r="C24" s="6">
        <v>3505.9</v>
      </c>
      <c r="D24" s="6">
        <v>5244.8</v>
      </c>
    </row>
    <row r="25" spans="1:10" ht="12.75" customHeight="1">
      <c r="A25" s="5" t="s">
        <v>5</v>
      </c>
      <c r="B25" s="2"/>
      <c r="C25" s="6">
        <v>39048.769999999997</v>
      </c>
      <c r="D25" s="6">
        <v>34041.24</v>
      </c>
    </row>
    <row r="26" spans="1:10" ht="12.75" customHeight="1">
      <c r="A26" s="5" t="s">
        <v>6</v>
      </c>
      <c r="B26" s="2"/>
      <c r="C26" s="6">
        <v>11129.96</v>
      </c>
      <c r="D26" s="6">
        <v>11750.89</v>
      </c>
    </row>
    <row r="27" spans="1:10" ht="12.75" customHeight="1">
      <c r="A27" s="5" t="s">
        <v>7</v>
      </c>
      <c r="B27" s="2"/>
      <c r="C27" s="6">
        <v>8210.2800000000007</v>
      </c>
      <c r="D27" s="6">
        <v>7010.65</v>
      </c>
    </row>
    <row r="28" spans="1:10" ht="12.75" customHeight="1">
      <c r="A28" s="5" t="s">
        <v>8</v>
      </c>
      <c r="B28" s="2"/>
      <c r="C28" s="6">
        <v>8520.93</v>
      </c>
      <c r="D28" s="6">
        <v>7783.52</v>
      </c>
    </row>
    <row r="29" spans="1:10" ht="12.75" customHeight="1">
      <c r="A29" s="5" t="s">
        <v>9</v>
      </c>
      <c r="B29" s="2"/>
      <c r="C29" s="6">
        <v>0</v>
      </c>
      <c r="D29" s="6">
        <v>0</v>
      </c>
    </row>
    <row r="30" spans="1:10" ht="12.75" customHeight="1">
      <c r="A30" s="5" t="s">
        <v>35</v>
      </c>
      <c r="B30" s="2"/>
      <c r="C30" s="6">
        <v>2216.9</v>
      </c>
      <c r="D30" s="6">
        <v>1355.3679999999999</v>
      </c>
    </row>
    <row r="31" spans="1:10" ht="12.75" customHeight="1">
      <c r="A31" s="5" t="s">
        <v>99</v>
      </c>
      <c r="B31" s="2"/>
      <c r="C31" s="6">
        <v>4250.01</v>
      </c>
      <c r="D31" s="6">
        <v>3594.19</v>
      </c>
    </row>
    <row r="32" spans="1:10" ht="12.75" customHeight="1">
      <c r="A32" s="9" t="s">
        <v>36</v>
      </c>
      <c r="B32" s="10"/>
      <c r="C32" s="14">
        <f>+C15+C16+C17+C22+C30+C31</f>
        <v>369352.70200000005</v>
      </c>
      <c r="D32" s="14">
        <f>+D15+D16+D17+D22+D30+D31</f>
        <v>268981.14400000003</v>
      </c>
      <c r="F32" s="13"/>
    </row>
    <row r="33" spans="1:8" ht="12.75" customHeight="1">
      <c r="A33" s="9"/>
      <c r="B33" s="10"/>
      <c r="C33" s="14"/>
      <c r="D33" s="15"/>
      <c r="E33" s="39"/>
      <c r="F33" s="17"/>
    </row>
    <row r="34" spans="1:8" ht="12.75" customHeight="1">
      <c r="A34" s="5" t="s">
        <v>37</v>
      </c>
      <c r="B34" s="2"/>
      <c r="C34" s="18">
        <v>376306.23800000001</v>
      </c>
      <c r="D34" s="18">
        <v>377950.47600000002</v>
      </c>
      <c r="E34" s="17"/>
      <c r="F34" s="40"/>
      <c r="G34" s="27"/>
      <c r="H34" s="28"/>
    </row>
    <row r="35" spans="1:8" ht="12.75" customHeight="1">
      <c r="A35" s="5" t="s">
        <v>38</v>
      </c>
      <c r="B35" s="2"/>
      <c r="C35" s="18">
        <v>45077.72</v>
      </c>
      <c r="D35" s="18">
        <v>71948.525999999998</v>
      </c>
      <c r="E35" s="16"/>
      <c r="F35" s="16"/>
      <c r="G35" s="27"/>
    </row>
    <row r="36" spans="1:8" ht="12.75" customHeight="1">
      <c r="A36" s="5" t="s">
        <v>39</v>
      </c>
      <c r="B36" s="2"/>
      <c r="C36" s="6">
        <f>+C37+C38+C39</f>
        <v>248685.96400000001</v>
      </c>
      <c r="D36" s="6">
        <f>+D37+D38+D39</f>
        <v>226778.04000000004</v>
      </c>
      <c r="F36" s="13"/>
    </row>
    <row r="37" spans="1:8" ht="12.75" customHeight="1">
      <c r="A37" s="5" t="s">
        <v>12</v>
      </c>
      <c r="B37" s="2"/>
      <c r="C37" s="6">
        <v>592743.87</v>
      </c>
      <c r="D37" s="6">
        <v>547016.80000000005</v>
      </c>
    </row>
    <row r="38" spans="1:8" ht="12.75" customHeight="1">
      <c r="A38" s="5" t="s">
        <v>10</v>
      </c>
      <c r="B38" s="2"/>
      <c r="C38" s="13">
        <v>-354891.71399999998</v>
      </c>
      <c r="D38" s="6">
        <v>-331121.57</v>
      </c>
    </row>
    <row r="39" spans="1:8" ht="12.75" customHeight="1">
      <c r="A39" s="5" t="s">
        <v>11</v>
      </c>
      <c r="B39" s="2"/>
      <c r="C39" s="13">
        <v>10833.808000000001</v>
      </c>
      <c r="D39" s="6">
        <v>10882.81</v>
      </c>
    </row>
    <row r="40" spans="1:8" ht="12.75" customHeight="1">
      <c r="A40" s="5" t="s">
        <v>40</v>
      </c>
      <c r="B40" s="2"/>
      <c r="C40" s="6">
        <v>29398.06</v>
      </c>
      <c r="D40" s="6">
        <v>33615.735999999997</v>
      </c>
    </row>
    <row r="41" spans="1:8" ht="12.75" customHeight="1">
      <c r="A41" s="5" t="s">
        <v>35</v>
      </c>
      <c r="B41" s="2"/>
      <c r="C41" s="6">
        <v>617.49</v>
      </c>
      <c r="D41" s="6">
        <v>2234.9380000000001</v>
      </c>
    </row>
    <row r="42" spans="1:8" ht="12.75" customHeight="1">
      <c r="A42" s="5" t="s">
        <v>41</v>
      </c>
      <c r="B42" s="2"/>
      <c r="C42" s="6">
        <f>+C43+C44</f>
        <v>357193.51999999996</v>
      </c>
      <c r="D42" s="6">
        <f>+D43+D44</f>
        <v>335339.67</v>
      </c>
    </row>
    <row r="43" spans="1:8" ht="12.75" customHeight="1">
      <c r="A43" s="5" t="s">
        <v>13</v>
      </c>
      <c r="B43" s="2"/>
      <c r="C43" s="6">
        <v>65.849999999999994</v>
      </c>
      <c r="D43" s="6">
        <v>72001.37</v>
      </c>
    </row>
    <row r="44" spans="1:8" ht="12.75" customHeight="1">
      <c r="A44" s="5" t="s">
        <v>14</v>
      </c>
      <c r="B44" s="2"/>
      <c r="C44" s="6">
        <v>357127.67</v>
      </c>
      <c r="D44" s="6">
        <v>263338.3</v>
      </c>
    </row>
    <row r="45" spans="1:8" ht="12.75" customHeight="1">
      <c r="A45" s="9" t="s">
        <v>42</v>
      </c>
      <c r="B45" s="10"/>
      <c r="C45" s="15">
        <f>+C34+C35+C36+C40+C41+C42</f>
        <v>1057278.9920000001</v>
      </c>
      <c r="D45" s="14">
        <f>+D34+D35+D36+D40+D41+D42+0.017</f>
        <v>1047867.4030000002</v>
      </c>
      <c r="F45" s="13"/>
      <c r="G45" s="13"/>
    </row>
    <row r="46" spans="1:8" ht="12.75" customHeight="1">
      <c r="A46" s="5"/>
      <c r="B46" s="2"/>
      <c r="C46" s="18"/>
      <c r="D46" s="6"/>
    </row>
    <row r="47" spans="1:8" ht="11.25" customHeight="1">
      <c r="A47" s="9" t="s">
        <v>43</v>
      </c>
      <c r="B47" s="2"/>
      <c r="C47" s="15">
        <f>+C32+C45</f>
        <v>1426631.6940000001</v>
      </c>
      <c r="D47" s="14">
        <f>+D32+D45</f>
        <v>1316848.5470000003</v>
      </c>
      <c r="E47" s="13"/>
      <c r="F47" s="13"/>
    </row>
    <row r="48" spans="1:8" ht="12" customHeight="1">
      <c r="A48" s="5"/>
      <c r="B48" s="2"/>
      <c r="C48" s="11"/>
      <c r="D48" s="11"/>
    </row>
    <row r="49" spans="1:4" ht="12" customHeight="1">
      <c r="A49" s="5"/>
      <c r="B49" s="2"/>
      <c r="C49" s="11"/>
      <c r="D49" s="11"/>
    </row>
    <row r="50" spans="1:4" ht="12.75" customHeight="1">
      <c r="A50" s="5" t="s">
        <v>44</v>
      </c>
      <c r="B50" s="2"/>
      <c r="C50" s="6">
        <v>243990.81</v>
      </c>
      <c r="D50" s="6">
        <v>239580.09</v>
      </c>
    </row>
    <row r="51" spans="1:4" ht="12.75" customHeight="1">
      <c r="A51" s="5" t="s">
        <v>45</v>
      </c>
      <c r="B51" s="2"/>
      <c r="C51" s="6">
        <v>8331.15</v>
      </c>
      <c r="D51" s="6">
        <v>2235.15</v>
      </c>
    </row>
    <row r="52" spans="1:4" ht="12.75" customHeight="1">
      <c r="A52" s="5" t="s">
        <v>46</v>
      </c>
      <c r="B52" s="2"/>
      <c r="C52" s="6">
        <v>1461136.88</v>
      </c>
      <c r="D52" s="6">
        <v>1218087.95</v>
      </c>
    </row>
    <row r="53" spans="1:4" ht="12.75" customHeight="1">
      <c r="A53" s="5" t="s">
        <v>47</v>
      </c>
      <c r="B53" s="2"/>
      <c r="C53" s="6">
        <v>172581.89</v>
      </c>
      <c r="D53" s="6">
        <v>172581.89</v>
      </c>
    </row>
    <row r="54" spans="1:4" ht="11.25" customHeight="1">
      <c r="A54" s="5"/>
      <c r="B54" s="2"/>
      <c r="C54" s="6"/>
      <c r="D54" s="6"/>
    </row>
    <row r="55" spans="1:4" ht="11.25" customHeight="1">
      <c r="A55" s="5"/>
      <c r="B55" s="2"/>
      <c r="C55" s="6"/>
      <c r="D55" s="6"/>
    </row>
    <row r="56" spans="1:4" ht="11.25" customHeight="1">
      <c r="A56" s="5"/>
      <c r="B56" s="2"/>
      <c r="C56" s="6"/>
      <c r="D56" s="6"/>
    </row>
    <row r="57" spans="1:4" ht="11.25" customHeight="1">
      <c r="A57" s="5"/>
      <c r="B57" s="2"/>
      <c r="C57" s="6"/>
      <c r="D57" s="6"/>
    </row>
    <row r="58" spans="1:4" ht="11.25" customHeight="1">
      <c r="A58" s="5"/>
      <c r="B58" s="2"/>
      <c r="C58" s="6"/>
      <c r="D58" s="6"/>
    </row>
    <row r="59" spans="1:4" ht="11.25" customHeight="1">
      <c r="A59" s="5"/>
      <c r="B59" s="2"/>
      <c r="C59" s="6"/>
      <c r="D59" s="6"/>
    </row>
    <row r="60" spans="1:4" ht="11.25" customHeight="1">
      <c r="A60" s="5"/>
      <c r="B60" s="2"/>
      <c r="C60" s="6"/>
      <c r="D60" s="6"/>
    </row>
    <row r="61" spans="1:4" ht="11.25" customHeight="1">
      <c r="A61" s="5"/>
      <c r="B61" s="2"/>
      <c r="C61" s="6"/>
      <c r="D61" s="6"/>
    </row>
    <row r="62" spans="1:4" ht="11.25" customHeight="1">
      <c r="A62" s="5"/>
      <c r="B62" s="2"/>
      <c r="C62" s="6"/>
      <c r="D62" s="6"/>
    </row>
    <row r="63" spans="1:4" ht="11.25" customHeight="1">
      <c r="A63" s="5"/>
      <c r="B63" s="2"/>
      <c r="C63" s="6"/>
      <c r="D63" s="6"/>
    </row>
    <row r="64" spans="1:4" ht="11.25" customHeight="1">
      <c r="A64" s="5"/>
      <c r="B64" s="2"/>
      <c r="C64" s="6"/>
      <c r="D64" s="6"/>
    </row>
    <row r="65" spans="1:4" ht="11.25" customHeight="1">
      <c r="A65" s="5"/>
      <c r="B65" s="2"/>
      <c r="C65" s="6"/>
      <c r="D65" s="6"/>
    </row>
    <row r="66" spans="1:4" ht="11.25" customHeight="1">
      <c r="A66" s="5"/>
      <c r="B66" s="2"/>
      <c r="C66" s="6"/>
      <c r="D66" s="6"/>
    </row>
    <row r="67" spans="1:4" ht="11.25" customHeight="1">
      <c r="A67" s="5"/>
      <c r="B67" s="2"/>
      <c r="C67" s="6"/>
      <c r="D67" s="6"/>
    </row>
    <row r="68" spans="1:4" ht="11.25" customHeight="1">
      <c r="A68" s="5"/>
      <c r="B68" s="2"/>
      <c r="C68" s="6"/>
      <c r="D68" s="6"/>
    </row>
    <row r="69" spans="1:4" ht="11.25" customHeight="1">
      <c r="A69" s="5"/>
      <c r="B69" s="2"/>
      <c r="C69" s="6"/>
      <c r="D69" s="6"/>
    </row>
    <row r="70" spans="1:4" ht="11.25" customHeight="1">
      <c r="A70" s="5"/>
      <c r="B70" s="2"/>
      <c r="C70" s="6"/>
      <c r="D70" s="6"/>
    </row>
    <row r="71" spans="1:4" ht="11.25" customHeight="1">
      <c r="A71" s="5"/>
      <c r="B71" s="2"/>
      <c r="C71" s="6"/>
      <c r="D71" s="6"/>
    </row>
    <row r="72" spans="1:4" ht="11.25" customHeight="1">
      <c r="A72" s="5"/>
      <c r="B72" s="2"/>
      <c r="C72" s="6"/>
      <c r="D72" s="6"/>
    </row>
    <row r="73" spans="1:4" ht="11.25" customHeight="1">
      <c r="A73" s="43" t="s">
        <v>81</v>
      </c>
      <c r="B73" s="43"/>
      <c r="C73" s="43"/>
      <c r="D73" s="43"/>
    </row>
    <row r="74" spans="1:4" ht="11.25" customHeight="1">
      <c r="A74" s="43" t="s">
        <v>82</v>
      </c>
      <c r="B74" s="43"/>
      <c r="C74" s="43"/>
      <c r="D74" s="43"/>
    </row>
    <row r="75" spans="1:4" ht="11.25" customHeight="1">
      <c r="A75" s="44" t="s">
        <v>83</v>
      </c>
      <c r="B75" s="44"/>
      <c r="C75" s="44"/>
      <c r="D75" s="44"/>
    </row>
    <row r="76" spans="1:4" ht="11.25" customHeight="1"/>
    <row r="77" spans="1:4" ht="11.25" customHeight="1">
      <c r="A77" s="42" t="s">
        <v>87</v>
      </c>
      <c r="B77" s="42"/>
      <c r="C77" s="4" t="s">
        <v>84</v>
      </c>
      <c r="D77" s="4" t="s">
        <v>85</v>
      </c>
    </row>
    <row r="78" spans="1:4" ht="24.75" customHeight="1">
      <c r="A78" s="42"/>
      <c r="B78" s="42"/>
      <c r="C78" s="4" t="str">
        <f>+C13</f>
        <v>Octubre - Diciembre / 2012</v>
      </c>
      <c r="D78" s="4" t="str">
        <f>+D13</f>
        <v>Octubre - Diciembre / 2011</v>
      </c>
    </row>
    <row r="79" spans="1:4" ht="12.75" customHeight="1">
      <c r="A79" s="7"/>
      <c r="C79" s="4"/>
      <c r="D79" s="4"/>
    </row>
    <row r="80" spans="1:4" ht="12.75" customHeight="1">
      <c r="A80" s="5" t="s">
        <v>48</v>
      </c>
      <c r="B80" s="5"/>
      <c r="C80" s="18">
        <f>+C81+C82</f>
        <v>21777.73</v>
      </c>
      <c r="D80" s="6">
        <f>+D81+D82</f>
        <v>8080.37</v>
      </c>
    </row>
    <row r="81" spans="1:4" ht="12.75" customHeight="1">
      <c r="A81" s="5" t="s">
        <v>15</v>
      </c>
      <c r="B81" s="5"/>
      <c r="C81" s="18">
        <v>21777.73</v>
      </c>
      <c r="D81" s="6">
        <v>8080.37</v>
      </c>
    </row>
    <row r="82" spans="1:4" ht="12.75" customHeight="1">
      <c r="A82" s="5" t="s">
        <v>100</v>
      </c>
      <c r="B82" s="5"/>
      <c r="C82" s="18">
        <v>0</v>
      </c>
      <c r="D82" s="6">
        <v>0</v>
      </c>
    </row>
    <row r="83" spans="1:4" ht="12.75" customHeight="1">
      <c r="A83" s="5" t="s">
        <v>49</v>
      </c>
      <c r="B83" s="5"/>
      <c r="C83" s="18">
        <v>53345.81</v>
      </c>
      <c r="D83" s="6">
        <v>43277.61</v>
      </c>
    </row>
    <row r="84" spans="1:4" ht="12.75" customHeight="1">
      <c r="A84" s="5" t="s">
        <v>50</v>
      </c>
      <c r="B84" s="5"/>
      <c r="C84" s="18">
        <f>+C85+C86+C89+C87+C88</f>
        <v>68566.361999999994</v>
      </c>
      <c r="D84" s="6">
        <f>+D85+D86+D89+D87+D88</f>
        <v>89920.41</v>
      </c>
    </row>
    <row r="85" spans="1:4" ht="12.75" customHeight="1">
      <c r="A85" s="5" t="s">
        <v>16</v>
      </c>
      <c r="B85" s="5"/>
      <c r="C85" s="6">
        <v>27860.885999999999</v>
      </c>
      <c r="D85" s="6">
        <v>51612.98</v>
      </c>
    </row>
    <row r="86" spans="1:4" ht="12.75" customHeight="1">
      <c r="A86" s="5" t="s">
        <v>17</v>
      </c>
      <c r="B86" s="5"/>
      <c r="C86" s="6">
        <v>8285.52</v>
      </c>
      <c r="D86" s="6">
        <v>7200.29</v>
      </c>
    </row>
    <row r="87" spans="1:4" ht="12.75" customHeight="1">
      <c r="A87" s="5" t="s">
        <v>101</v>
      </c>
      <c r="B87" s="5"/>
      <c r="C87" s="6">
        <v>6.23</v>
      </c>
      <c r="D87" s="6">
        <v>7.95</v>
      </c>
    </row>
    <row r="88" spans="1:4" ht="12.75" customHeight="1">
      <c r="A88" s="5" t="s">
        <v>105</v>
      </c>
      <c r="B88" s="5"/>
      <c r="C88" s="6">
        <v>23.14</v>
      </c>
      <c r="D88" s="6">
        <v>13.67</v>
      </c>
    </row>
    <row r="89" spans="1:4" ht="12.75" customHeight="1">
      <c r="A89" s="5" t="s">
        <v>18</v>
      </c>
      <c r="B89" s="5"/>
      <c r="C89" s="6">
        <v>32390.585999999999</v>
      </c>
      <c r="D89" s="6">
        <v>31085.52</v>
      </c>
    </row>
    <row r="90" spans="1:4" ht="12.75" customHeight="1">
      <c r="A90" s="5" t="s">
        <v>51</v>
      </c>
      <c r="B90" s="5"/>
      <c r="C90" s="6">
        <v>14359.7</v>
      </c>
      <c r="D90" s="6">
        <v>20803.268</v>
      </c>
    </row>
    <row r="91" spans="1:4" ht="12.75" customHeight="1">
      <c r="A91" s="5" t="s">
        <v>52</v>
      </c>
      <c r="B91" s="5"/>
      <c r="C91" s="6">
        <v>10100.49</v>
      </c>
      <c r="D91" s="6">
        <v>9716.4480000000003</v>
      </c>
    </row>
    <row r="92" spans="1:4" ht="12.75" customHeight="1">
      <c r="A92" s="5" t="s">
        <v>53</v>
      </c>
      <c r="B92" s="5"/>
      <c r="C92" s="6">
        <v>36879.99</v>
      </c>
      <c r="D92" s="6">
        <v>31522.637999999999</v>
      </c>
    </row>
    <row r="93" spans="1:4" ht="12.75" customHeight="1">
      <c r="A93" s="5" t="s">
        <v>35</v>
      </c>
      <c r="B93" s="5"/>
      <c r="C93" s="6">
        <v>0</v>
      </c>
      <c r="D93" s="6">
        <v>0</v>
      </c>
    </row>
    <row r="94" spans="1:4" ht="12.75" customHeight="1">
      <c r="A94" s="5" t="s">
        <v>54</v>
      </c>
      <c r="B94" s="5"/>
      <c r="C94" s="6">
        <v>0.71</v>
      </c>
      <c r="D94" s="6">
        <v>0</v>
      </c>
    </row>
    <row r="95" spans="1:4" ht="12.75" customHeight="1">
      <c r="A95" s="9" t="s">
        <v>55</v>
      </c>
      <c r="B95" s="8"/>
      <c r="C95" s="14">
        <f>+C80+C83+C84+C90+C91+C92+C94+C93</f>
        <v>205030.79199999999</v>
      </c>
      <c r="D95" s="14">
        <f>+D80+D83+D84+D90+D91+D92+D94+D93</f>
        <v>203320.74400000004</v>
      </c>
    </row>
    <row r="96" spans="1:4" ht="12.75" customHeight="1">
      <c r="A96" s="9"/>
      <c r="B96" s="8"/>
      <c r="C96" s="12"/>
      <c r="D96" s="12"/>
    </row>
    <row r="97" spans="1:6" ht="12.75" customHeight="1">
      <c r="A97" s="5" t="s">
        <v>48</v>
      </c>
      <c r="B97" s="5"/>
      <c r="C97" s="6">
        <f>+C98+C99</f>
        <v>115024.29</v>
      </c>
      <c r="D97" s="6">
        <f>+D98+D99</f>
        <v>126387.41009</v>
      </c>
    </row>
    <row r="98" spans="1:6" ht="12.75" customHeight="1">
      <c r="A98" s="5" t="s">
        <v>15</v>
      </c>
      <c r="B98" s="5"/>
      <c r="C98" s="18">
        <v>115024.29</v>
      </c>
      <c r="D98" s="18">
        <v>126387.41</v>
      </c>
    </row>
    <row r="99" spans="1:6" ht="12.75" customHeight="1">
      <c r="A99" s="5" t="s">
        <v>19</v>
      </c>
      <c r="B99" s="5"/>
      <c r="C99" s="18">
        <v>0</v>
      </c>
      <c r="D99" s="18">
        <v>9.0000000000000006E-5</v>
      </c>
    </row>
    <row r="100" spans="1:6" ht="12.75" customHeight="1">
      <c r="A100" s="5" t="s">
        <v>93</v>
      </c>
      <c r="B100" s="5"/>
      <c r="C100" s="18">
        <v>0</v>
      </c>
      <c r="D100" s="18">
        <v>0</v>
      </c>
    </row>
    <row r="101" spans="1:6" ht="12.75" customHeight="1">
      <c r="A101" s="5" t="s">
        <v>102</v>
      </c>
      <c r="B101" s="5"/>
      <c r="C101" s="18">
        <v>0</v>
      </c>
      <c r="D101" s="18">
        <v>0</v>
      </c>
    </row>
    <row r="102" spans="1:6" ht="12.75" customHeight="1">
      <c r="A102" s="5" t="s">
        <v>52</v>
      </c>
      <c r="B102" s="5"/>
      <c r="C102" s="18">
        <v>451</v>
      </c>
      <c r="D102" s="18">
        <v>363</v>
      </c>
    </row>
    <row r="103" spans="1:6" ht="12.75" customHeight="1">
      <c r="A103" s="5" t="s">
        <v>56</v>
      </c>
      <c r="B103" s="5"/>
      <c r="C103" s="18">
        <v>111.84</v>
      </c>
      <c r="D103" s="18">
        <v>7234.9880000000003</v>
      </c>
      <c r="F103" s="13"/>
    </row>
    <row r="104" spans="1:6" ht="12.75" customHeight="1">
      <c r="A104" s="5" t="s">
        <v>35</v>
      </c>
      <c r="B104" s="5"/>
      <c r="C104" s="6">
        <v>3575.15</v>
      </c>
      <c r="D104" s="6">
        <v>3591.328</v>
      </c>
    </row>
    <row r="105" spans="1:6" ht="12.75" customHeight="1">
      <c r="A105" s="5" t="s">
        <v>104</v>
      </c>
      <c r="B105" s="5"/>
      <c r="C105" s="18">
        <v>0</v>
      </c>
      <c r="D105" s="6">
        <v>0</v>
      </c>
    </row>
    <row r="106" spans="1:6" ht="12.75" customHeight="1">
      <c r="A106" s="5" t="s">
        <v>106</v>
      </c>
      <c r="B106" s="5"/>
      <c r="C106" s="18">
        <v>5065.03</v>
      </c>
      <c r="D106" s="6">
        <v>3025.0680000000002</v>
      </c>
    </row>
    <row r="107" spans="1:6" ht="12.75" customHeight="1">
      <c r="A107" s="9" t="s">
        <v>57</v>
      </c>
      <c r="B107" s="8"/>
      <c r="C107" s="15">
        <f>+C97+C103+C100+C102+C101+C104+C106</f>
        <v>124227.30999999998</v>
      </c>
      <c r="D107" s="14">
        <f>+D97+D103+D100+D102+D101+D104+D106</f>
        <v>140601.79409000001</v>
      </c>
      <c r="F107" s="13"/>
    </row>
    <row r="108" spans="1:6" ht="12.75" customHeight="1">
      <c r="A108" s="5"/>
      <c r="B108" s="5"/>
      <c r="C108" s="11"/>
      <c r="D108" s="11"/>
    </row>
    <row r="109" spans="1:6" ht="12.75" customHeight="1">
      <c r="A109" s="9" t="s">
        <v>58</v>
      </c>
      <c r="B109" s="8"/>
      <c r="C109" s="15">
        <f>+C95+C107</f>
        <v>329258.10199999996</v>
      </c>
      <c r="D109" s="15">
        <f>+D95+D107+0.004</f>
        <v>343922.54209000006</v>
      </c>
    </row>
    <row r="110" spans="1:6" ht="12.75" customHeight="1">
      <c r="A110" s="9"/>
      <c r="B110" s="8"/>
      <c r="C110" s="12"/>
      <c r="D110" s="12"/>
    </row>
    <row r="111" spans="1:6" ht="12.75" customHeight="1">
      <c r="A111" s="9"/>
      <c r="B111" s="8"/>
      <c r="C111" s="12" t="s">
        <v>98</v>
      </c>
      <c r="D111" s="12"/>
    </row>
    <row r="112" spans="1:6" ht="12.75" customHeight="1">
      <c r="A112" s="5" t="s">
        <v>103</v>
      </c>
      <c r="B112" s="5"/>
      <c r="C112" s="6">
        <v>111.065</v>
      </c>
      <c r="D112" s="6">
        <v>111.065</v>
      </c>
    </row>
    <row r="113" spans="1:8" ht="12.75" customHeight="1">
      <c r="A113" s="5" t="s">
        <v>59</v>
      </c>
      <c r="B113" s="5"/>
      <c r="C113" s="18">
        <f>+C114+C115</f>
        <v>136044.07500000001</v>
      </c>
      <c r="D113" s="6">
        <f>+D114+D115</f>
        <v>133155.69500000001</v>
      </c>
      <c r="E113" s="16"/>
      <c r="F113" s="17"/>
      <c r="G113" s="16"/>
      <c r="H113" s="16"/>
    </row>
    <row r="114" spans="1:8" ht="12.75" customHeight="1">
      <c r="A114" s="5" t="s">
        <v>20</v>
      </c>
      <c r="B114" s="5"/>
      <c r="C114" s="18">
        <v>67094.214999999997</v>
      </c>
      <c r="D114" s="6">
        <v>67094.217000000004</v>
      </c>
      <c r="E114" s="16"/>
      <c r="F114" s="16"/>
      <c r="G114" s="16"/>
      <c r="H114" s="16"/>
    </row>
    <row r="115" spans="1:8" ht="12.75" customHeight="1">
      <c r="A115" s="5" t="s">
        <v>21</v>
      </c>
      <c r="B115" s="5"/>
      <c r="C115" s="18">
        <v>68949.86</v>
      </c>
      <c r="D115" s="6">
        <v>66061.478000000003</v>
      </c>
      <c r="E115" s="16"/>
      <c r="F115" s="16"/>
      <c r="G115" s="16"/>
      <c r="H115" s="16"/>
    </row>
    <row r="116" spans="1:8" ht="12.75" customHeight="1">
      <c r="A116" s="5" t="s">
        <v>60</v>
      </c>
      <c r="B116" s="5"/>
      <c r="C116" s="18">
        <f>+C117+C118+C119</f>
        <v>298737.19500000001</v>
      </c>
      <c r="D116" s="6">
        <f>+D117+D118+D119</f>
        <v>241674.55</v>
      </c>
      <c r="E116" s="17"/>
      <c r="F116" s="17"/>
      <c r="G116" s="16"/>
      <c r="H116" s="16"/>
    </row>
    <row r="117" spans="1:8" ht="12.75" customHeight="1">
      <c r="A117" s="5" t="s">
        <v>94</v>
      </c>
      <c r="B117" s="5"/>
      <c r="C117" s="6">
        <v>9120.7189999999991</v>
      </c>
      <c r="D117" s="6">
        <v>9120.7199999999993</v>
      </c>
      <c r="E117" s="16"/>
      <c r="F117" s="16"/>
      <c r="G117" s="16"/>
      <c r="H117" s="16"/>
    </row>
    <row r="118" spans="1:8" ht="12.75" customHeight="1">
      <c r="A118" s="5" t="s">
        <v>95</v>
      </c>
      <c r="B118" s="5"/>
      <c r="C118" s="18">
        <v>289596.47600000002</v>
      </c>
      <c r="D118" s="6">
        <v>232533.83</v>
      </c>
      <c r="E118" s="16"/>
      <c r="F118" s="16"/>
      <c r="G118" s="16"/>
      <c r="H118" s="16"/>
    </row>
    <row r="119" spans="1:8" ht="12.75" customHeight="1">
      <c r="A119" s="5" t="s">
        <v>96</v>
      </c>
      <c r="B119" s="5"/>
      <c r="C119" s="18">
        <v>20</v>
      </c>
      <c r="D119" s="18">
        <v>20</v>
      </c>
      <c r="E119" s="16"/>
      <c r="F119" s="16"/>
      <c r="G119" s="16"/>
      <c r="H119" s="16"/>
    </row>
    <row r="120" spans="1:8" ht="12.75" customHeight="1">
      <c r="A120" s="5" t="s">
        <v>97</v>
      </c>
      <c r="B120" s="5"/>
      <c r="C120" s="18">
        <f>+C118+C119</f>
        <v>289616.47600000002</v>
      </c>
      <c r="D120" s="6">
        <f>+D118+D119</f>
        <v>232553.83</v>
      </c>
      <c r="E120" s="16"/>
      <c r="F120" s="16"/>
      <c r="G120" s="16"/>
      <c r="H120" s="16"/>
    </row>
    <row r="121" spans="1:8" ht="12.75" customHeight="1">
      <c r="A121" s="5" t="s">
        <v>61</v>
      </c>
      <c r="B121" s="5"/>
      <c r="C121" s="18">
        <v>172581.89</v>
      </c>
      <c r="D121" s="6">
        <v>172581.88500000001</v>
      </c>
      <c r="E121" s="16"/>
      <c r="F121" s="17"/>
      <c r="G121" s="16"/>
      <c r="H121" s="16"/>
    </row>
    <row r="122" spans="1:8" ht="12.75" customHeight="1">
      <c r="A122" s="5" t="s">
        <v>62</v>
      </c>
      <c r="B122" s="5"/>
      <c r="C122" s="18">
        <v>132705.84</v>
      </c>
      <c r="D122" s="6">
        <v>88248.436000000002</v>
      </c>
      <c r="E122" s="16"/>
      <c r="F122" s="16"/>
      <c r="G122" s="16"/>
      <c r="H122" s="16"/>
    </row>
    <row r="123" spans="1:8" ht="12.75" customHeight="1">
      <c r="A123" s="5" t="s">
        <v>90</v>
      </c>
      <c r="B123" s="5"/>
      <c r="C123" s="18">
        <v>0</v>
      </c>
      <c r="D123" s="6">
        <v>1814.6990000000001</v>
      </c>
      <c r="E123" s="17"/>
      <c r="F123" s="17"/>
      <c r="G123" s="16"/>
      <c r="H123" s="16"/>
    </row>
    <row r="124" spans="1:8" ht="12.75" customHeight="1">
      <c r="A124" s="5" t="s">
        <v>63</v>
      </c>
      <c r="B124" s="5"/>
      <c r="C124" s="18">
        <v>357193.52</v>
      </c>
      <c r="D124" s="6">
        <v>335339.67</v>
      </c>
      <c r="E124" s="16"/>
      <c r="F124" s="16"/>
      <c r="G124" s="16"/>
      <c r="H124" s="16"/>
    </row>
    <row r="125" spans="1:8" ht="11.25" customHeight="1">
      <c r="A125" s="5"/>
      <c r="B125" s="5"/>
      <c r="C125" s="6"/>
      <c r="D125" s="6"/>
      <c r="E125" s="16"/>
      <c r="F125" s="16"/>
      <c r="G125" s="16"/>
      <c r="H125" s="16"/>
    </row>
    <row r="126" spans="1:8" ht="11.25" customHeight="1">
      <c r="A126" s="9" t="s">
        <v>64</v>
      </c>
      <c r="B126" s="8"/>
      <c r="C126" s="15">
        <f>+C112+C113+C116+C121+C122+C123+C124+0.0049</f>
        <v>1097373.5899</v>
      </c>
      <c r="D126" s="14">
        <f>+D112+D113+D116+D121+D122+D123+D124+0.01</f>
        <v>972926.01</v>
      </c>
      <c r="E126" s="16"/>
      <c r="F126" s="16"/>
      <c r="G126" s="16"/>
      <c r="H126" s="16"/>
    </row>
    <row r="127" spans="1:8" ht="11.25" customHeight="1">
      <c r="A127" s="5"/>
      <c r="B127" s="5"/>
      <c r="C127" s="41"/>
      <c r="D127" s="11"/>
    </row>
    <row r="128" spans="1:8" ht="11.25" customHeight="1">
      <c r="A128" s="9" t="s">
        <v>65</v>
      </c>
      <c r="B128" s="8"/>
      <c r="C128" s="15">
        <f>+C126+C109</f>
        <v>1426631.6919</v>
      </c>
      <c r="D128" s="14">
        <f>+D126+D109</f>
        <v>1316848.5520900001</v>
      </c>
      <c r="E128" s="13"/>
      <c r="F128" s="13"/>
    </row>
    <row r="129" spans="1:4" ht="12.75" customHeight="1">
      <c r="A129" s="5"/>
      <c r="B129" s="5"/>
      <c r="C129" s="11"/>
      <c r="D129" s="11"/>
    </row>
    <row r="130" spans="1:4" ht="12.75" customHeight="1">
      <c r="A130" s="5"/>
      <c r="B130" s="5"/>
      <c r="C130" s="11"/>
      <c r="D130" s="11"/>
    </row>
    <row r="131" spans="1:4" ht="12.75" customHeight="1">
      <c r="A131" s="5" t="s">
        <v>66</v>
      </c>
      <c r="B131" s="5"/>
      <c r="C131" s="6">
        <v>243990.81</v>
      </c>
      <c r="D131" s="6">
        <v>239580.09</v>
      </c>
    </row>
    <row r="132" spans="1:4" ht="12.75" customHeight="1">
      <c r="A132" s="5" t="s">
        <v>67</v>
      </c>
      <c r="B132" s="5"/>
      <c r="C132" s="6">
        <v>8331.15</v>
      </c>
      <c r="D132" s="6">
        <v>2235.15</v>
      </c>
    </row>
    <row r="133" spans="1:4" ht="12.75" customHeight="1">
      <c r="A133" s="5" t="s">
        <v>68</v>
      </c>
      <c r="B133" s="5"/>
      <c r="C133" s="6">
        <v>1461136.88</v>
      </c>
      <c r="D133" s="6">
        <v>1218087.95</v>
      </c>
    </row>
    <row r="134" spans="1:4">
      <c r="A134" s="5"/>
      <c r="B134" s="5"/>
      <c r="C134" s="6"/>
      <c r="D134" s="6"/>
    </row>
    <row r="135" spans="1:4">
      <c r="A135" s="5"/>
      <c r="B135" s="5"/>
      <c r="C135" s="6"/>
      <c r="D135" s="6"/>
    </row>
    <row r="136" spans="1:4">
      <c r="C136" s="13"/>
    </row>
  </sheetData>
  <mergeCells count="8">
    <mergeCell ref="A12:B13"/>
    <mergeCell ref="A77:B78"/>
    <mergeCell ref="A74:D74"/>
    <mergeCell ref="A75:D75"/>
    <mergeCell ref="A6:D6"/>
    <mergeCell ref="A8:D8"/>
    <mergeCell ref="A9:D9"/>
    <mergeCell ref="A73:D73"/>
  </mergeCells>
  <phoneticPr fontId="17" type="noConversion"/>
  <printOptions horizontalCentered="1" verticalCentered="1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3:E38"/>
  <sheetViews>
    <sheetView tabSelected="1" topLeftCell="A17" workbookViewId="0">
      <selection activeCell="E51" sqref="E51"/>
    </sheetView>
  </sheetViews>
  <sheetFormatPr baseColWidth="10" defaultRowHeight="12.75"/>
  <cols>
    <col min="1" max="1" width="40.140625" customWidth="1"/>
    <col min="2" max="3" width="5.140625" customWidth="1"/>
    <col min="4" max="4" width="27.28515625" customWidth="1"/>
    <col min="5" max="5" width="27.5703125" bestFit="1" customWidth="1"/>
    <col min="7" max="7" width="12.42578125" bestFit="1" customWidth="1"/>
  </cols>
  <sheetData>
    <row r="3" spans="1:5" ht="12.75" customHeight="1">
      <c r="A3" s="43" t="s">
        <v>81</v>
      </c>
      <c r="B3" s="43"/>
      <c r="C3" s="43"/>
      <c r="D3" s="43"/>
      <c r="E3" s="43"/>
    </row>
    <row r="4" spans="1:5" ht="12.75" customHeight="1"/>
    <row r="5" spans="1:5" ht="12.75" customHeight="1">
      <c r="A5" s="43" t="s">
        <v>88</v>
      </c>
      <c r="B5" s="43"/>
      <c r="C5" s="43"/>
      <c r="D5" s="43"/>
      <c r="E5" s="43"/>
    </row>
    <row r="6" spans="1:5" ht="12.75" customHeight="1">
      <c r="A6" s="44" t="s">
        <v>83</v>
      </c>
      <c r="B6" s="44"/>
      <c r="C6" s="44"/>
      <c r="D6" s="44"/>
      <c r="E6" s="44"/>
    </row>
    <row r="7" spans="1:5" ht="12.75" customHeight="1"/>
    <row r="8" spans="1:5" ht="12.75" customHeight="1">
      <c r="D8" s="4" t="s">
        <v>84</v>
      </c>
      <c r="E8" s="4" t="s">
        <v>85</v>
      </c>
    </row>
    <row r="9" spans="1:5" ht="25.5" customHeight="1">
      <c r="A9" s="7"/>
      <c r="D9" s="4" t="str">
        <f>+'BALANCE GRAL'!C13</f>
        <v>Octubre - Diciembre / 2012</v>
      </c>
      <c r="E9" s="4" t="str">
        <f>+'BALANCE GRAL'!D13</f>
        <v>Octubre - Diciembre / 2011</v>
      </c>
    </row>
    <row r="10" spans="1:5" ht="12.75" customHeight="1">
      <c r="A10" s="5" t="s">
        <v>69</v>
      </c>
      <c r="B10" s="5"/>
      <c r="C10" s="5"/>
      <c r="D10" s="6">
        <f>+D11+D12</f>
        <v>814703.20299999998</v>
      </c>
      <c r="E10" s="6">
        <f>+E11+E12+E13</f>
        <v>756161.86</v>
      </c>
    </row>
    <row r="11" spans="1:5" ht="12.75" customHeight="1">
      <c r="A11" s="5" t="s">
        <v>22</v>
      </c>
      <c r="B11" s="5"/>
      <c r="C11" s="5"/>
      <c r="D11" s="6">
        <v>693925.70600000001</v>
      </c>
      <c r="E11" s="6">
        <v>659118.49</v>
      </c>
    </row>
    <row r="12" spans="1:5" ht="12.75" customHeight="1">
      <c r="A12" s="5" t="s">
        <v>23</v>
      </c>
      <c r="B12" s="5"/>
      <c r="C12" s="5"/>
      <c r="D12" s="6">
        <v>120777.497</v>
      </c>
      <c r="E12" s="6">
        <v>97043.37</v>
      </c>
    </row>
    <row r="13" spans="1:5" ht="12.75" hidden="1" customHeight="1">
      <c r="A13" s="5" t="s">
        <v>91</v>
      </c>
      <c r="B13" s="5"/>
      <c r="C13" s="5"/>
      <c r="D13" s="6">
        <v>0</v>
      </c>
      <c r="E13" s="6">
        <v>0</v>
      </c>
    </row>
    <row r="14" spans="1:5" ht="12.75" customHeight="1">
      <c r="A14" s="5" t="s">
        <v>70</v>
      </c>
      <c r="B14" s="5"/>
      <c r="C14" s="5"/>
      <c r="D14" s="6">
        <f>+D15</f>
        <v>461477.51400000002</v>
      </c>
      <c r="E14" s="6">
        <f>+E15</f>
        <v>457935.98</v>
      </c>
    </row>
    <row r="15" spans="1:5" ht="12.75" customHeight="1">
      <c r="A15" s="5" t="s">
        <v>24</v>
      </c>
      <c r="B15" s="5"/>
      <c r="C15" s="5"/>
      <c r="D15" s="6">
        <v>461477.51400000002</v>
      </c>
      <c r="E15" s="6">
        <v>457935.98</v>
      </c>
    </row>
    <row r="16" spans="1:5" ht="12.75" customHeight="1">
      <c r="A16" s="9" t="s">
        <v>71</v>
      </c>
      <c r="B16" s="8"/>
      <c r="C16" s="8"/>
      <c r="D16" s="14">
        <f>+D10-D14</f>
        <v>353225.68899999995</v>
      </c>
      <c r="E16" s="14">
        <f>+E10-E14</f>
        <v>298225.88</v>
      </c>
    </row>
    <row r="17" spans="1:5" ht="12.75" customHeight="1">
      <c r="A17" s="9"/>
      <c r="B17" s="8"/>
      <c r="C17" s="8"/>
      <c r="D17" s="14"/>
      <c r="E17" s="14"/>
    </row>
    <row r="18" spans="1:5" ht="12.75" customHeight="1">
      <c r="A18" s="5" t="s">
        <v>72</v>
      </c>
      <c r="B18" s="5"/>
      <c r="C18" s="5"/>
      <c r="D18" s="6">
        <f>+D19+D20</f>
        <v>324647.42499999999</v>
      </c>
      <c r="E18" s="6">
        <f>+E19+E20</f>
        <v>289200.85399999999</v>
      </c>
    </row>
    <row r="19" spans="1:5" ht="12.75" customHeight="1">
      <c r="A19" s="5" t="s">
        <v>25</v>
      </c>
      <c r="B19" s="5"/>
      <c r="C19" s="5"/>
      <c r="D19" s="6">
        <v>41281.213000000003</v>
      </c>
      <c r="E19" s="6">
        <v>36613.817000000003</v>
      </c>
    </row>
    <row r="20" spans="1:5" ht="12.75" customHeight="1">
      <c r="A20" s="5" t="s">
        <v>26</v>
      </c>
      <c r="B20" s="5"/>
      <c r="C20" s="5"/>
      <c r="D20" s="6">
        <v>283366.212</v>
      </c>
      <c r="E20" s="6">
        <v>252587.03700000001</v>
      </c>
    </row>
    <row r="21" spans="1:5" ht="12.75" customHeight="1">
      <c r="A21" s="9" t="s">
        <v>73</v>
      </c>
      <c r="B21" s="8"/>
      <c r="C21" s="8"/>
      <c r="D21" s="14">
        <f>+D16-D18</f>
        <v>28578.263999999966</v>
      </c>
      <c r="E21" s="14">
        <f>+E16-E18</f>
        <v>9025.0260000000126</v>
      </c>
    </row>
    <row r="22" spans="1:5" ht="12.75" customHeight="1">
      <c r="A22" s="9"/>
      <c r="B22" s="8"/>
      <c r="C22" s="8"/>
      <c r="D22" s="14"/>
      <c r="E22" s="14"/>
    </row>
    <row r="23" spans="1:5" ht="12.75" customHeight="1">
      <c r="A23" s="5" t="s">
        <v>74</v>
      </c>
      <c r="B23" s="5"/>
      <c r="C23" s="5"/>
      <c r="D23" s="6">
        <f>+D24+D25+D27+D26</f>
        <v>143405.386</v>
      </c>
      <c r="E23" s="6">
        <f>+E24+E25+E27+E26</f>
        <v>119962.6</v>
      </c>
    </row>
    <row r="24" spans="1:5" ht="12.75" customHeight="1">
      <c r="A24" s="5" t="s">
        <v>27</v>
      </c>
      <c r="B24" s="5"/>
      <c r="C24" s="5"/>
      <c r="D24" s="6">
        <v>5951.7520000000004</v>
      </c>
      <c r="E24" s="6">
        <v>3664.93</v>
      </c>
    </row>
    <row r="25" spans="1:5" ht="12.75" customHeight="1">
      <c r="A25" s="5" t="s">
        <v>28</v>
      </c>
      <c r="B25" s="5"/>
      <c r="C25" s="5"/>
      <c r="D25" s="6">
        <v>6353.8119999999999</v>
      </c>
      <c r="E25" s="6">
        <v>7228.42</v>
      </c>
    </row>
    <row r="26" spans="1:5" ht="12.75" customHeight="1">
      <c r="A26" s="5" t="s">
        <v>92</v>
      </c>
      <c r="B26" s="5"/>
      <c r="C26" s="5"/>
      <c r="D26" s="6">
        <v>5.33</v>
      </c>
      <c r="E26" s="6">
        <v>5.69</v>
      </c>
    </row>
    <row r="27" spans="1:5" ht="12.75" customHeight="1">
      <c r="A27" s="5" t="s">
        <v>29</v>
      </c>
      <c r="B27" s="5"/>
      <c r="C27" s="5"/>
      <c r="D27" s="6">
        <v>131094.492</v>
      </c>
      <c r="E27" s="6">
        <v>109063.56</v>
      </c>
    </row>
    <row r="28" spans="1:5" ht="12.75" customHeight="1">
      <c r="A28" s="5" t="s">
        <v>75</v>
      </c>
      <c r="B28" s="5"/>
      <c r="C28" s="5"/>
      <c r="D28" s="6">
        <f>+D29+D30</f>
        <v>32410.434000000001</v>
      </c>
      <c r="E28" s="6">
        <f>+E29+E30</f>
        <v>34577.160000000003</v>
      </c>
    </row>
    <row r="29" spans="1:5" ht="12.75" customHeight="1">
      <c r="A29" s="5" t="s">
        <v>28</v>
      </c>
      <c r="B29" s="5"/>
      <c r="C29" s="5"/>
      <c r="D29" s="6">
        <v>18545.402999999998</v>
      </c>
      <c r="E29" s="6">
        <v>19144.740000000002</v>
      </c>
    </row>
    <row r="30" spans="1:5" ht="12.75" customHeight="1">
      <c r="A30" s="5" t="s">
        <v>30</v>
      </c>
      <c r="B30" s="5"/>
      <c r="C30" s="5"/>
      <c r="D30" s="6">
        <v>13865.031000000001</v>
      </c>
      <c r="E30" s="6">
        <v>15432.42</v>
      </c>
    </row>
    <row r="31" spans="1:5" ht="12.75" customHeight="1">
      <c r="A31" s="9" t="s">
        <v>76</v>
      </c>
      <c r="B31" s="8"/>
      <c r="C31" s="8"/>
      <c r="D31" s="14">
        <f>+D21+D23-D28</f>
        <v>139573.21599999996</v>
      </c>
      <c r="E31" s="14">
        <f>+E21+E23-E28</f>
        <v>94410.466000000015</v>
      </c>
    </row>
    <row r="32" spans="1:5" ht="12.75" customHeight="1">
      <c r="A32" s="9"/>
      <c r="B32" s="8"/>
      <c r="C32" s="8"/>
      <c r="D32" s="14"/>
      <c r="E32" s="14"/>
    </row>
    <row r="33" spans="1:5" ht="12.75" customHeight="1">
      <c r="A33" s="5" t="s">
        <v>77</v>
      </c>
      <c r="B33" s="5"/>
      <c r="C33" s="5"/>
      <c r="D33" s="6">
        <v>6867.38</v>
      </c>
      <c r="E33" s="6">
        <v>6162.03</v>
      </c>
    </row>
    <row r="34" spans="1:5" ht="12.75" customHeight="1">
      <c r="A34" s="9" t="s">
        <v>78</v>
      </c>
      <c r="B34" s="8"/>
      <c r="C34" s="8"/>
      <c r="D34" s="14">
        <f>+D31-D33</f>
        <v>132705.83599999995</v>
      </c>
      <c r="E34" s="14">
        <f>+E31-E33</f>
        <v>88248.436000000016</v>
      </c>
    </row>
    <row r="35" spans="1:5" ht="12.75" customHeight="1">
      <c r="A35" s="2"/>
      <c r="B35" s="2"/>
      <c r="C35" s="2"/>
      <c r="D35" s="3"/>
      <c r="E35" s="3"/>
    </row>
    <row r="36" spans="1:5" ht="12.75" customHeight="1">
      <c r="A36" s="2"/>
      <c r="B36" s="2"/>
      <c r="C36" s="2"/>
      <c r="D36" s="3"/>
      <c r="E36" s="3"/>
    </row>
    <row r="37" spans="1:5" ht="12.75" customHeight="1">
      <c r="A37" s="1" t="s">
        <v>79</v>
      </c>
      <c r="B37" s="1"/>
      <c r="C37" s="1"/>
    </row>
    <row r="38" spans="1:5" ht="12.75" customHeight="1">
      <c r="A38" s="1" t="s">
        <v>80</v>
      </c>
      <c r="B38" s="1"/>
      <c r="C38" s="1"/>
    </row>
  </sheetData>
  <mergeCells count="3">
    <mergeCell ref="A5:E5"/>
    <mergeCell ref="A6:E6"/>
    <mergeCell ref="A3:E3"/>
  </mergeCells>
  <phoneticPr fontId="17" type="noConversion"/>
  <printOptions horizontalCentered="1" verticalCentered="1"/>
  <pageMargins left="0" right="0" top="0" bottom="0" header="0" footer="0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C19" sqref="C19"/>
    </sheetView>
  </sheetViews>
  <sheetFormatPr baseColWidth="10" defaultRowHeight="12.75"/>
  <cols>
    <col min="1" max="1" width="67" bestFit="1" customWidth="1"/>
    <col min="2" max="2" width="15.5703125" bestFit="1" customWidth="1"/>
    <col min="3" max="3" width="14.7109375" bestFit="1" customWidth="1"/>
    <col min="4" max="4" width="68.28515625" hidden="1" customWidth="1"/>
    <col min="5" max="5" width="14.28515625" bestFit="1" customWidth="1"/>
    <col min="6" max="6" width="14.7109375" bestFit="1" customWidth="1"/>
  </cols>
  <sheetData>
    <row r="1" spans="1:6">
      <c r="B1" s="33">
        <v>2011</v>
      </c>
      <c r="C1" s="33">
        <v>2010</v>
      </c>
    </row>
    <row r="2" spans="1:6">
      <c r="A2" s="29" t="s">
        <v>108</v>
      </c>
      <c r="B2" s="19">
        <v>99074109818</v>
      </c>
      <c r="C2" s="19">
        <v>94457207771</v>
      </c>
      <c r="D2" s="19" t="s">
        <v>135</v>
      </c>
      <c r="E2" s="19">
        <f t="shared" ref="E2:E46" si="0">+B2-C2</f>
        <v>4616902047</v>
      </c>
      <c r="F2" s="19"/>
    </row>
    <row r="3" spans="1:6">
      <c r="A3" s="29" t="s">
        <v>109</v>
      </c>
      <c r="B3" s="19">
        <v>1595825916</v>
      </c>
      <c r="C3" s="19">
        <v>860514542</v>
      </c>
      <c r="D3" s="19" t="s">
        <v>136</v>
      </c>
      <c r="E3" s="19">
        <f t="shared" si="0"/>
        <v>735311374</v>
      </c>
      <c r="F3" s="19"/>
    </row>
    <row r="4" spans="1:6">
      <c r="A4" s="29" t="s">
        <v>110</v>
      </c>
      <c r="B4" s="19">
        <v>4139821</v>
      </c>
      <c r="C4" s="19">
        <v>1345237</v>
      </c>
      <c r="D4" s="19" t="s">
        <v>137</v>
      </c>
      <c r="E4" s="19">
        <f t="shared" si="0"/>
        <v>2794584</v>
      </c>
    </row>
    <row r="5" spans="1:6">
      <c r="A5" s="30" t="s">
        <v>163</v>
      </c>
      <c r="B5" s="32">
        <f>SUM(B1:B4)</f>
        <v>100674077566</v>
      </c>
      <c r="C5" s="32">
        <f>SUM(C1:C4)</f>
        <v>95319069560</v>
      </c>
      <c r="D5" s="32"/>
      <c r="E5" s="32">
        <f>SUM(E2:E4)</f>
        <v>5355008005</v>
      </c>
      <c r="F5" s="19"/>
    </row>
    <row r="6" spans="1:6">
      <c r="A6" s="30"/>
      <c r="B6" s="32"/>
      <c r="C6" s="32"/>
      <c r="D6" s="32"/>
      <c r="E6" s="32"/>
    </row>
    <row r="7" spans="1:6">
      <c r="A7" s="29" t="s">
        <v>111</v>
      </c>
      <c r="B7" s="19">
        <v>667489087</v>
      </c>
      <c r="C7" s="19">
        <v>956935862</v>
      </c>
      <c r="D7" s="19" t="s">
        <v>138</v>
      </c>
      <c r="E7" s="19">
        <f t="shared" si="0"/>
        <v>-289446775</v>
      </c>
    </row>
    <row r="8" spans="1:6">
      <c r="A8" s="29" t="s">
        <v>114</v>
      </c>
      <c r="B8" s="19">
        <v>27116953582</v>
      </c>
      <c r="C8" s="19">
        <v>26725708179</v>
      </c>
      <c r="D8" s="19" t="s">
        <v>141</v>
      </c>
      <c r="E8" s="19">
        <f>+B8-C8</f>
        <v>391245403</v>
      </c>
    </row>
    <row r="9" spans="1:6">
      <c r="A9" s="29" t="s">
        <v>115</v>
      </c>
      <c r="B9" s="19">
        <v>60336098307</v>
      </c>
      <c r="C9" s="19">
        <v>63513032659</v>
      </c>
      <c r="D9" s="19" t="s">
        <v>142</v>
      </c>
      <c r="E9" s="19">
        <f>+B9-C9</f>
        <v>-3176934352</v>
      </c>
    </row>
    <row r="10" spans="1:6">
      <c r="A10" s="19" t="s">
        <v>143</v>
      </c>
      <c r="B10" s="19">
        <v>10822688</v>
      </c>
      <c r="C10" s="19">
        <v>0</v>
      </c>
      <c r="D10" s="19" t="s">
        <v>143</v>
      </c>
      <c r="E10" s="19">
        <f>+B10-C10</f>
        <v>10822688</v>
      </c>
    </row>
    <row r="11" spans="1:6">
      <c r="A11" s="30" t="s">
        <v>165</v>
      </c>
      <c r="B11" s="32">
        <f>SUM(B7:B10)</f>
        <v>88131363664</v>
      </c>
      <c r="C11" s="32">
        <f>SUM(C7:C10)</f>
        <v>91195676700</v>
      </c>
      <c r="D11" s="32"/>
      <c r="E11" s="32">
        <f>SUM(E7:E10)</f>
        <v>-3064313036</v>
      </c>
    </row>
    <row r="12" spans="1:6">
      <c r="A12" s="30"/>
      <c r="B12" s="32"/>
      <c r="C12" s="32"/>
      <c r="D12" s="32"/>
      <c r="E12" s="32"/>
    </row>
    <row r="13" spans="1:6">
      <c r="A13" s="29" t="s">
        <v>122</v>
      </c>
      <c r="B13" s="19">
        <v>110899991</v>
      </c>
      <c r="C13" s="19">
        <v>166177652</v>
      </c>
      <c r="D13" t="s">
        <v>150</v>
      </c>
      <c r="E13" s="19">
        <f>+B13-C13</f>
        <v>-55277661</v>
      </c>
    </row>
    <row r="14" spans="1:6">
      <c r="A14" s="29" t="s">
        <v>123</v>
      </c>
      <c r="B14" s="19">
        <v>6926443113</v>
      </c>
      <c r="C14" s="19">
        <v>1645564497</v>
      </c>
      <c r="D14" t="s">
        <v>151</v>
      </c>
      <c r="E14" s="19">
        <f>+B14-C14</f>
        <v>5280878616</v>
      </c>
    </row>
    <row r="15" spans="1:6">
      <c r="A15" s="29" t="s">
        <v>124</v>
      </c>
      <c r="B15" s="19">
        <v>4170400186</v>
      </c>
      <c r="C15" s="19">
        <v>4210393496</v>
      </c>
      <c r="D15" t="s">
        <v>152</v>
      </c>
      <c r="E15" s="19">
        <f>+B15-C15</f>
        <v>-39993310</v>
      </c>
    </row>
    <row r="16" spans="1:6">
      <c r="A16" s="30" t="s">
        <v>166</v>
      </c>
      <c r="B16" s="32">
        <f>SUM(B13:B15)</f>
        <v>11207743290</v>
      </c>
      <c r="C16" s="32">
        <f>SUM(C13:C15)</f>
        <v>6022135645</v>
      </c>
      <c r="D16" s="33"/>
      <c r="E16" s="32">
        <f>SUM(E13:E15)</f>
        <v>5185607645</v>
      </c>
    </row>
    <row r="17" spans="1:5">
      <c r="A17" s="30"/>
      <c r="B17" s="32"/>
      <c r="C17" s="32"/>
      <c r="D17" s="33"/>
      <c r="E17" s="32"/>
    </row>
    <row r="18" spans="1:5">
      <c r="A18" s="29" t="s">
        <v>107</v>
      </c>
      <c r="B18">
        <v>0</v>
      </c>
      <c r="C18" s="19">
        <v>91972718455</v>
      </c>
      <c r="D18" s="19" t="s">
        <v>134</v>
      </c>
      <c r="E18" s="19">
        <f>+B18-C18</f>
        <v>-91972718455</v>
      </c>
    </row>
    <row r="19" spans="1:5">
      <c r="A19" s="30" t="s">
        <v>167</v>
      </c>
      <c r="B19" s="33">
        <f>SUM(B18)</f>
        <v>0</v>
      </c>
      <c r="C19" s="32">
        <f>SUM(C18)</f>
        <v>91972718455</v>
      </c>
      <c r="D19" s="32"/>
      <c r="E19" s="32">
        <f>SUM(E18)</f>
        <v>-91972718455</v>
      </c>
    </row>
    <row r="20" spans="1:5">
      <c r="A20" s="30"/>
      <c r="B20" s="33"/>
      <c r="C20" s="32"/>
      <c r="D20" s="32"/>
      <c r="E20" s="32"/>
    </row>
    <row r="21" spans="1:5">
      <c r="A21" s="29" t="s">
        <v>125</v>
      </c>
      <c r="B21" s="19">
        <v>197413000</v>
      </c>
      <c r="C21" s="19">
        <v>167670000</v>
      </c>
      <c r="D21" s="19" t="s">
        <v>153</v>
      </c>
      <c r="E21" s="19">
        <f t="shared" ref="E21:E27" si="1">+B21-C21</f>
        <v>29743000</v>
      </c>
    </row>
    <row r="22" spans="1:5">
      <c r="A22" s="29" t="s">
        <v>126</v>
      </c>
      <c r="B22" s="19">
        <v>7780717329</v>
      </c>
      <c r="C22" s="19">
        <v>6680485846</v>
      </c>
      <c r="D22" s="19" t="s">
        <v>154</v>
      </c>
      <c r="E22" s="19">
        <f t="shared" si="1"/>
        <v>1100231483</v>
      </c>
    </row>
    <row r="23" spans="1:5">
      <c r="A23" s="29" t="s">
        <v>127</v>
      </c>
      <c r="B23" s="19">
        <v>16396201</v>
      </c>
      <c r="C23" s="19">
        <v>13966235</v>
      </c>
      <c r="D23" t="s">
        <v>155</v>
      </c>
      <c r="E23" s="19">
        <f t="shared" si="1"/>
        <v>2429966</v>
      </c>
    </row>
    <row r="24" spans="1:5">
      <c r="A24" s="29" t="s">
        <v>128</v>
      </c>
      <c r="B24" s="19">
        <v>13175807</v>
      </c>
      <c r="C24">
        <v>0</v>
      </c>
      <c r="D24" s="19" t="s">
        <v>156</v>
      </c>
      <c r="E24" s="19">
        <f t="shared" si="1"/>
        <v>13175807</v>
      </c>
    </row>
    <row r="25" spans="1:5">
      <c r="A25" s="29" t="s">
        <v>129</v>
      </c>
      <c r="B25" s="19">
        <v>19773606868</v>
      </c>
      <c r="C25" s="19">
        <v>12972450019</v>
      </c>
      <c r="D25" t="s">
        <v>157</v>
      </c>
      <c r="E25" s="19">
        <f t="shared" si="1"/>
        <v>6801156849</v>
      </c>
    </row>
    <row r="26" spans="1:5">
      <c r="A26" s="29" t="s">
        <v>130</v>
      </c>
      <c r="B26" s="19">
        <v>29235756</v>
      </c>
      <c r="C26" s="19">
        <v>1050361</v>
      </c>
      <c r="D26" t="s">
        <v>159</v>
      </c>
      <c r="E26" s="19">
        <f t="shared" si="1"/>
        <v>28185395</v>
      </c>
    </row>
    <row r="27" spans="1:5">
      <c r="A27" s="29" t="s">
        <v>131</v>
      </c>
      <c r="B27" s="19">
        <v>1978821</v>
      </c>
      <c r="C27" s="19">
        <v>636335</v>
      </c>
      <c r="D27" t="s">
        <v>160</v>
      </c>
      <c r="E27" s="19">
        <f t="shared" si="1"/>
        <v>1342486</v>
      </c>
    </row>
    <row r="28" spans="1:5">
      <c r="A28" s="30" t="s">
        <v>168</v>
      </c>
      <c r="B28" s="32">
        <f>SUM(B21:B27)</f>
        <v>27812523782</v>
      </c>
      <c r="C28" s="32">
        <f>SUM(C21:C27)</f>
        <v>19836258796</v>
      </c>
      <c r="D28" s="33"/>
      <c r="E28" s="32">
        <f>SUM(E21:E27)</f>
        <v>7976264986</v>
      </c>
    </row>
    <row r="29" spans="1:5">
      <c r="A29" s="30"/>
      <c r="B29" s="32"/>
      <c r="C29" s="32"/>
      <c r="D29" s="33"/>
      <c r="E29" s="32"/>
    </row>
    <row r="30" spans="1:5">
      <c r="A30" s="29" t="s">
        <v>116</v>
      </c>
      <c r="B30" s="19">
        <v>345298741</v>
      </c>
      <c r="C30" s="19">
        <v>799785404</v>
      </c>
      <c r="D30" t="s">
        <v>144</v>
      </c>
      <c r="E30" s="19">
        <f t="shared" ref="E30:E35" si="2">+B30-C30</f>
        <v>-454486663</v>
      </c>
    </row>
    <row r="31" spans="1:5">
      <c r="A31" s="29" t="s">
        <v>117</v>
      </c>
      <c r="B31" s="19">
        <v>24705140</v>
      </c>
      <c r="C31" s="19">
        <v>26592445</v>
      </c>
      <c r="D31" s="19" t="s">
        <v>145</v>
      </c>
      <c r="E31" s="19">
        <f t="shared" si="2"/>
        <v>-1887305</v>
      </c>
    </row>
    <row r="32" spans="1:5">
      <c r="A32" s="29" t="s">
        <v>118</v>
      </c>
      <c r="B32" s="19">
        <v>9081063</v>
      </c>
      <c r="C32" s="19">
        <v>9938778</v>
      </c>
      <c r="D32" s="19" t="s">
        <v>146</v>
      </c>
      <c r="E32" s="19">
        <f t="shared" si="2"/>
        <v>-857715</v>
      </c>
    </row>
    <row r="33" spans="1:5">
      <c r="A33" s="29" t="s">
        <v>119</v>
      </c>
      <c r="B33" s="19">
        <v>111005258</v>
      </c>
      <c r="C33" s="19">
        <v>307027318</v>
      </c>
      <c r="D33" t="s">
        <v>147</v>
      </c>
      <c r="E33" s="19">
        <f t="shared" si="2"/>
        <v>-196022060</v>
      </c>
    </row>
    <row r="34" spans="1:5">
      <c r="A34" s="29" t="s">
        <v>120</v>
      </c>
      <c r="B34" s="19">
        <v>648499</v>
      </c>
      <c r="C34" s="19">
        <v>369525</v>
      </c>
      <c r="D34" s="19" t="s">
        <v>148</v>
      </c>
      <c r="E34" s="19">
        <f t="shared" si="2"/>
        <v>278974</v>
      </c>
    </row>
    <row r="35" spans="1:5">
      <c r="A35" s="29" t="s">
        <v>121</v>
      </c>
      <c r="B35" s="19">
        <v>143000000</v>
      </c>
      <c r="C35" s="19">
        <v>80000000</v>
      </c>
      <c r="D35" t="s">
        <v>149</v>
      </c>
      <c r="E35" s="19">
        <f t="shared" si="2"/>
        <v>63000000</v>
      </c>
    </row>
    <row r="36" spans="1:5">
      <c r="A36" s="30" t="s">
        <v>169</v>
      </c>
      <c r="B36" s="32">
        <f>SUM(B30:B35)</f>
        <v>633738701</v>
      </c>
      <c r="C36" s="32">
        <f>SUM(C30:C35)</f>
        <v>1223713470</v>
      </c>
      <c r="D36" s="33"/>
      <c r="E36" s="32">
        <f>SUM(E30:E35)</f>
        <v>-589974769</v>
      </c>
    </row>
    <row r="37" spans="1:5">
      <c r="A37" s="30"/>
      <c r="B37" s="32"/>
      <c r="C37" s="32"/>
      <c r="D37" s="33"/>
      <c r="E37" s="32"/>
    </row>
    <row r="38" spans="1:5">
      <c r="A38" s="29" t="s">
        <v>132</v>
      </c>
      <c r="B38" s="19">
        <v>4102198917</v>
      </c>
      <c r="C38" s="19">
        <v>3726825770</v>
      </c>
      <c r="D38" t="s">
        <v>161</v>
      </c>
      <c r="E38" s="19">
        <f>+B38-C38</f>
        <v>375373147</v>
      </c>
    </row>
    <row r="39" spans="1:5">
      <c r="A39" s="29" t="s">
        <v>133</v>
      </c>
      <c r="B39" s="19">
        <v>417989</v>
      </c>
      <c r="C39" s="19">
        <v>417989</v>
      </c>
      <c r="D39" t="s">
        <v>162</v>
      </c>
      <c r="E39" s="19">
        <f>+B39-C39</f>
        <v>0</v>
      </c>
    </row>
    <row r="40" spans="1:5">
      <c r="A40" s="31">
        <v>1380</v>
      </c>
      <c r="B40" s="32">
        <f>SUM(B38:B39)</f>
        <v>4102616906</v>
      </c>
      <c r="C40" s="32">
        <f>SUM(C38:C39)</f>
        <v>3727243759</v>
      </c>
      <c r="D40" s="33" t="s">
        <v>158</v>
      </c>
      <c r="E40" s="32">
        <f>SUM(E38:E39)</f>
        <v>375373147</v>
      </c>
    </row>
    <row r="41" spans="1:5">
      <c r="A41" s="31"/>
      <c r="B41" s="32"/>
      <c r="C41" s="32"/>
      <c r="D41" s="33"/>
      <c r="E41" s="32"/>
    </row>
    <row r="42" spans="1:5">
      <c r="A42" s="29" t="s">
        <v>112</v>
      </c>
      <c r="B42" s="19">
        <v>-1565122638</v>
      </c>
      <c r="C42" s="19">
        <v>-1538261160</v>
      </c>
      <c r="D42" s="19" t="s">
        <v>139</v>
      </c>
      <c r="E42" s="19">
        <f t="shared" si="0"/>
        <v>-26861478</v>
      </c>
    </row>
    <row r="43" spans="1:5">
      <c r="A43" s="29" t="s">
        <v>113</v>
      </c>
      <c r="B43">
        <v>0</v>
      </c>
      <c r="C43" s="19">
        <v>-4981918441</v>
      </c>
      <c r="D43" s="19" t="s">
        <v>140</v>
      </c>
      <c r="E43" s="19">
        <f t="shared" si="0"/>
        <v>4981918441</v>
      </c>
    </row>
    <row r="44" spans="1:5">
      <c r="A44" s="30" t="s">
        <v>164</v>
      </c>
      <c r="B44" s="32">
        <f>SUM(B42:B43)</f>
        <v>-1565122638</v>
      </c>
      <c r="C44" s="32">
        <f>SUM(C42:C43)</f>
        <v>-6520179601</v>
      </c>
      <c r="D44" s="32"/>
      <c r="E44" s="32">
        <f>SUM(E42:E43)</f>
        <v>4955056963</v>
      </c>
    </row>
    <row r="46" spans="1:5">
      <c r="B46" s="34">
        <f>+B5+B11+B16+B19+B28+B36+B40+B44</f>
        <v>230996941271</v>
      </c>
      <c r="C46" s="34">
        <f>+C5+C11+C16+C19+C28+C36+C40+C44</f>
        <v>302776636784</v>
      </c>
      <c r="D46" s="35"/>
      <c r="E46" s="34">
        <f t="shared" si="0"/>
        <v>-71779695513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9CE9BD6A7AF7449AD34A8EF8CB65E9" ma:contentTypeVersion="9" ma:contentTypeDescription="Crear nuevo documento." ma:contentTypeScope="" ma:versionID="824bc162a0bddc0a2f3a1653efa1ff10">
  <xsd:schema xmlns:xsd="http://www.w3.org/2001/XMLSchema" xmlns:xs="http://www.w3.org/2001/XMLSchema" xmlns:p="http://schemas.microsoft.com/office/2006/metadata/properties" xmlns:ns1="http://schemas.microsoft.com/sharepoint/v3" xmlns:ns2="b4a0cd8c-b9ba-4d9f-8af2-4607b694c899" xmlns:ns3="f6b4a2c6-c887-44e0-aadb-6ed3e2fd3e12" xmlns:ns4="86a9e1ac-5719-45e4-8987-7723f7857daa" targetNamespace="http://schemas.microsoft.com/office/2006/metadata/properties" ma:root="true" ma:fieldsID="9c7b83d0834e8e3a4f1c34a2892ac5bf" ns1:_="" ns2:_="" ns3:_="" ns4:_="">
    <xsd:import namespace="http://schemas.microsoft.com/sharepoint/v3"/>
    <xsd:import namespace="b4a0cd8c-b9ba-4d9f-8af2-4607b694c899"/>
    <xsd:import namespace="f6b4a2c6-c887-44e0-aadb-6ed3e2fd3e12"/>
    <xsd:import namespace="86a9e1ac-5719-45e4-8987-7723f7857daa"/>
    <xsd:element name="properties">
      <xsd:complexType>
        <xsd:sequence>
          <xsd:element name="documentManagement">
            <xsd:complexType>
              <xsd:all>
                <xsd:element ref="ns2:Enlace" minOccurs="0"/>
                <xsd:element ref="ns2:Categoria" minOccurs="0"/>
                <xsd:element ref="ns2:Descripcion" minOccurs="0"/>
                <xsd:element ref="ns2:Imagen" minOccurs="0"/>
                <xsd:element ref="ns2:FechaPublicacion" minOccurs="0"/>
                <xsd:element ref="ns1:PublishingStartDate" minOccurs="0"/>
                <xsd:element ref="ns1:PublishingExpirationDate" minOccurs="0"/>
                <xsd:element ref="ns3:Etiqueta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10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0cd8c-b9ba-4d9f-8af2-4607b694c899" elementFormDefault="qualified">
    <xsd:import namespace="http://schemas.microsoft.com/office/2006/documentManagement/types"/>
    <xsd:import namespace="http://schemas.microsoft.com/office/infopath/2007/PartnerControls"/>
    <xsd:element name="Enlace" ma:index="2" nillable="true" ma:displayName="Enlace" ma:description="Campa con el nombre y enlace del documento para mostrar" ma:format="Hyperlink" ma:internalName="Enlac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tegoria" ma:index="3" nillable="true" ma:displayName="Categoría" ma:description="Categoría para clasificar el documento" ma:format="Dropdown" ma:internalName="Categoria">
      <xsd:simpleType>
        <xsd:restriction base="dms:Choice">
          <xsd:enumeration value="Código de Buen Gobierno"/>
          <xsd:enumeration value="Códigos y Políticas"/>
          <xsd:enumeration value="Estados Financieros Básicos"/>
          <xsd:enumeration value="Estados Financieros Consolidados"/>
          <xsd:enumeration value="Estatutos Sociales"/>
          <xsd:enumeration value="Información Financiera"/>
          <xsd:enumeration value="Información Relevante"/>
          <xsd:enumeration value="Informes de Gestión"/>
          <xsd:enumeration value="Informes Trimestrales"/>
          <xsd:enumeration value="Informes de Sostenibilidad"/>
        </xsd:restriction>
      </xsd:simpleType>
    </xsd:element>
    <xsd:element name="Descripcion" ma:index="4" nillable="true" ma:displayName="Descripción" ma:description="Campo para agregar la descripción del documento" ma:internalName="Descripcion">
      <xsd:simpleType>
        <xsd:restriction base="dms:Note">
          <xsd:maxLength value="255"/>
        </xsd:restriction>
      </xsd:simpleType>
    </xsd:element>
    <xsd:element name="Imagen" ma:index="5" nillable="true" ma:displayName="Imagen" ma:description="Imagen o ícono asociado al documento" ma:format="Image" ma:internalName="Ima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echaPublicacion" ma:index="6" nillable="true" ma:displayName="Fecha Publicación" ma:description="Fecha de publicación del documento" ma:format="DateTime" ma:internalName="FechaPublicacio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4a2c6-c887-44e0-aadb-6ed3e2fd3e12" elementFormDefault="qualified">
    <xsd:import namespace="http://schemas.microsoft.com/office/2006/documentManagement/types"/>
    <xsd:import namespace="http://schemas.microsoft.com/office/infopath/2007/PartnerControls"/>
    <xsd:element name="Etiquetas" ma:index="15" nillable="true" ma:displayName="Etiquetas" ma:description="Etiquetas o temas relacionados con el documento" ma:list="{6243fbed-850d-4a39-a7fb-c9705fa0e7c8}" ma:internalName="Etiqueta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9e1ac-5719-45e4-8987-7723f7857daa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iquetas xmlns="f6b4a2c6-c887-44e0-aadb-6ed3e2fd3e12"/>
    <Descripcion xmlns="b4a0cd8c-b9ba-4d9f-8af2-4607b694c899" xsi:nil="true"/>
    <FechaPublicacion xmlns="b4a0cd8c-b9ba-4d9f-8af2-4607b694c899">2013-01-02T05:00:00+00:00</FechaPublicacion>
    <PublishingExpirationDate xmlns="http://schemas.microsoft.com/sharepoint/v3" xsi:nil="true"/>
    <Categoria xmlns="b4a0cd8c-b9ba-4d9f-8af2-4607b694c899">Informes Trimestrales</Categoria>
    <PublishingStartDate xmlns="http://schemas.microsoft.com/sharepoint/v3" xsi:nil="true"/>
    <Imagen xmlns="b4a0cd8c-b9ba-4d9f-8af2-4607b694c899">
      <Url>http://www.grupofamilia.com.co/es/PublishingImages/genericas/ico-excel-small.png</Url>
      <Description>Excel</Description>
    </Imagen>
    <Enlace xmlns="b4a0cd8c-b9ba-4d9f-8af2-4607b694c899">
      <Url>http://www.grupofamilia.com.co/es/inversionistas/DTLCentroDocumentos/informacion-financiera/superfinanciera-informe-web-4-trimestre-2012.xlsx</Url>
      <Description>Informe Cuarto trimestre de 2012</Description>
    </Enlace>
    <_dlc_DocId xmlns="86a9e1ac-5719-45e4-8987-7723f7857daa">KRXM5Q7X7W7V-43-71</_dlc_DocId>
    <_dlc_DocIdUrl xmlns="86a9e1ac-5719-45e4-8987-7723f7857daa">
      <Url>http://www.grupofamilia.com.co/es/inversionistas/_layouts/15/DocIdRedir.aspx?ID=KRXM5Q7X7W7V-43-71</Url>
      <Description>KRXM5Q7X7W7V-43-71</Description>
    </_dlc_DocIdUrl>
  </documentManagement>
</p:properties>
</file>

<file path=customXml/itemProps1.xml><?xml version="1.0" encoding="utf-8"?>
<ds:datastoreItem xmlns:ds="http://schemas.openxmlformats.org/officeDocument/2006/customXml" ds:itemID="{AFDEC7BF-957C-4883-ACE7-A1AFEC823686}"/>
</file>

<file path=customXml/itemProps2.xml><?xml version="1.0" encoding="utf-8"?>
<ds:datastoreItem xmlns:ds="http://schemas.openxmlformats.org/officeDocument/2006/customXml" ds:itemID="{B30DF50A-C69A-47A7-8EE3-18096D35960F}"/>
</file>

<file path=customXml/itemProps3.xml><?xml version="1.0" encoding="utf-8"?>
<ds:datastoreItem xmlns:ds="http://schemas.openxmlformats.org/officeDocument/2006/customXml" ds:itemID="{30AFFA03-663F-4DE8-A31D-A96CB2FFE0DC}"/>
</file>

<file path=customXml/itemProps4.xml><?xml version="1.0" encoding="utf-8"?>
<ds:datastoreItem xmlns:ds="http://schemas.openxmlformats.org/officeDocument/2006/customXml" ds:itemID="{A61C32C9-631B-47DD-8E78-4CDA4BED1A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GRAL</vt:lpstr>
      <vt:lpstr>ESTADO DE RESULTADOS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 software</dc:creator>
  <cp:lastModifiedBy>ImagenX64</cp:lastModifiedBy>
  <cp:lastPrinted>2012-05-04T20:20:33Z</cp:lastPrinted>
  <dcterms:created xsi:type="dcterms:W3CDTF">2000-05-12T16:46:09Z</dcterms:created>
  <dcterms:modified xsi:type="dcterms:W3CDTF">2013-03-06T15:22:20Z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0x010100309CE9BD6A7AF7449AD34A8EF8CB65E9</vt:lpwstr>
  </property>
  <property fmtid="{D5CDD505-2E9C-101B-9397-08002B2CF9AE}" pid="3" name="_dlc_DocIdItemGuid">
    <vt:lpwstr>7eae5478-eff0-4239-b5ad-5729e336a434</vt:lpwstr>
  </property>
</Properties>
</file>